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65" windowWidth="12240" windowHeight="814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(2)'!$A$1:$H$411</definedName>
  </definedNames>
  <calcPr fullCalcOnLoad="1"/>
</workbook>
</file>

<file path=xl/sharedStrings.xml><?xml version="1.0" encoding="utf-8"?>
<sst xmlns="http://schemas.openxmlformats.org/spreadsheetml/2006/main" count="755" uniqueCount="362">
  <si>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</si>
  <si>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</si>
  <si>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</si>
  <si>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</si>
  <si>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</si>
  <si>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</si>
  <si>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</si>
  <si>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</si>
  <si>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</si>
  <si>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</si>
  <si>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</si>
  <si>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</si>
  <si>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</si>
  <si>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</si>
  <si>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</si>
  <si>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</si>
  <si>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</si>
  <si>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</si>
  <si>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</si>
  <si>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</si>
  <si>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</si>
  <si>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</si>
  <si>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</si>
  <si>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</si>
  <si>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</si>
  <si>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</si>
  <si>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</si>
  <si>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</si>
  <si>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</si>
  <si>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</si>
  <si>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</si>
  <si>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</si>
  <si>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</si>
  <si>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</si>
  <si>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</si>
  <si>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</si>
  <si>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</si>
  <si>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</si>
  <si>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</si>
  <si>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</si>
  <si>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</si>
  <si>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</si>
  <si>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</si>
  <si>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</si>
  <si>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</si>
  <si>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</si>
  <si>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</si>
  <si>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</si>
  <si>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</si>
  <si>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</si>
  <si>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</si>
  <si>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</si>
  <si>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</si>
  <si>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</si>
  <si>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</si>
  <si>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</si>
  <si>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</si>
  <si>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</si>
  <si>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</si>
  <si>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</si>
  <si>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</si>
  <si>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</si>
  <si>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</si>
  <si>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</si>
  <si>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</si>
  <si>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</si>
  <si>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</si>
  <si>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</si>
  <si>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</si>
  <si>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</si>
  <si>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</si>
  <si>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</si>
  <si>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</si>
  <si>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</si>
  <si>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</si>
  <si>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</si>
  <si>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</si>
  <si>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</si>
  <si>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</si>
  <si>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</si>
  <si>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</si>
  <si>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</si>
  <si>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</si>
  <si>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</si>
  <si>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</si>
  <si>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</si>
  <si>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</si>
  <si>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</si>
  <si>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</si>
  <si>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</si>
  <si>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</si>
  <si>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</si>
  <si>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</si>
  <si>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</si>
  <si>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</si>
  <si>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</si>
  <si>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</si>
  <si>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</si>
  <si>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</si>
  <si>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</si>
  <si>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</si>
  <si>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</si>
  <si>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</si>
  <si>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</si>
  <si>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</si>
  <si>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</si>
  <si>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</si>
  <si>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</si>
  <si>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</si>
  <si>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</si>
  <si>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</si>
  <si>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</si>
  <si>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</si>
  <si>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</si>
  <si>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</si>
  <si>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</si>
  <si>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</si>
  <si>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</si>
  <si>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</si>
  <si>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</si>
  <si>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</si>
  <si>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</si>
  <si>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</si>
  <si>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</si>
  <si>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</si>
  <si>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</si>
  <si>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</si>
  <si>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</si>
  <si>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</si>
  <si>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</si>
  <si>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</si>
  <si>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</si>
  <si>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</si>
  <si>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</si>
  <si>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</si>
  <si>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</si>
  <si>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</si>
  <si>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</si>
  <si>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</si>
  <si>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</si>
  <si>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</si>
  <si>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</si>
  <si>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</si>
  <si>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</si>
  <si>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</si>
  <si>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</si>
  <si>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</si>
  <si>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</si>
  <si>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</si>
  <si>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</si>
  <si>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</si>
  <si>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</si>
  <si>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</si>
  <si>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</si>
  <si>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</si>
  <si>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</si>
  <si>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</si>
  <si>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</si>
  <si>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</si>
  <si>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</si>
  <si>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</si>
  <si>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</si>
  <si>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</si>
  <si>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</si>
  <si>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</si>
  <si>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>Allocation Pry</t>
  </si>
  <si>
    <t>Unspent Balance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</si>
  <si>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</si>
  <si>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</si>
  <si>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</si>
  <si>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</si>
  <si>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</si>
  <si>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</si>
  <si>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</si>
  <si>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</si>
  <si>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</si>
  <si>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</si>
  <si>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</si>
  <si>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</si>
  <si>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 xml:space="preserve">New </t>
  </si>
  <si>
    <t>Replacement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</si>
  <si>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</si>
  <si>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</si>
  <si>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</si>
  <si>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</si>
  <si>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</si>
  <si>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</si>
  <si>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</si>
  <si>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</si>
  <si>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</si>
  <si>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</si>
  <si>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</si>
  <si>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</si>
  <si>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</si>
  <si>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</si>
  <si>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</si>
  <si>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</si>
  <si>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</si>
  <si>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</si>
  <si>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</si>
  <si>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</si>
  <si>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</si>
  <si>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</si>
  <si>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>(2014-15)</t>
  </si>
  <si>
    <t>(2015-16)</t>
  </si>
  <si>
    <t>Allocated for 2015-16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</si>
  <si>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</si>
  <si>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</si>
  <si>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</si>
  <si>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</si>
  <si>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</si>
  <si>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</si>
  <si>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</si>
  <si>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</si>
  <si>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</si>
  <si>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</si>
  <si>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</si>
  <si>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</si>
  <si>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</si>
  <si>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</si>
  <si>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</si>
  <si>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</si>
  <si>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</si>
  <si>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</si>
  <si>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</si>
  <si>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</si>
  <si>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</si>
  <si>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</si>
  <si>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</si>
  <si>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</si>
  <si>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</si>
  <si>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</si>
  <si>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</si>
  <si>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</si>
  <si>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</si>
  <si>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</si>
  <si>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</si>
  <si>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</si>
  <si>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</si>
  <si>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</si>
  <si>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</si>
  <si>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</si>
  <si>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</si>
  <si>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</si>
  <si>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</si>
  <si>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</si>
  <si>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Sanctioned during 2006-07 to 11-12-13-14-15-16-17-18</t>
  </si>
  <si>
    <t>Chandigarh</t>
  </si>
  <si>
    <t>Balance of  2nd Installment</t>
  </si>
  <si>
    <t>UT: CHANDIGARH</t>
  </si>
  <si>
    <t>Pry.</t>
  </si>
  <si>
    <t>U.Pry.</t>
  </si>
  <si>
    <t>OB as on 01.04.17</t>
  </si>
  <si>
    <t xml:space="preserve">Expected consumption of food grains </t>
  </si>
  <si>
    <t>Actual consumption of food grains</t>
  </si>
  <si>
    <t xml:space="preserve"> % Utilisation</t>
  </si>
  <si>
    <t>Expected Utilisation of Cooking Cost (Rs. In Lakhs)</t>
  </si>
  <si>
    <t>Actual utilisation of Cooking cost (Rs. In Lakhs)</t>
  </si>
  <si>
    <t>NO. OF MEALS Served</t>
  </si>
  <si>
    <t>Expected Consumption</t>
  </si>
  <si>
    <t>TOTAL no of Meals Served Pry</t>
  </si>
  <si>
    <t xml:space="preserve">Formulae </t>
  </si>
  <si>
    <t>TOTAL no of Meals Served  U.Pry.</t>
  </si>
  <si>
    <t xml:space="preserve">Formulae  </t>
  </si>
  <si>
    <t>Expected Consumption of foodgrains</t>
  </si>
  <si>
    <t>(2016-17)</t>
  </si>
  <si>
    <t>1.1.2) No. of Meals (Primary &amp; Upper Primary )</t>
  </si>
  <si>
    <t>Sanctioned by GoI during 2006-18 as per State plan</t>
  </si>
  <si>
    <t>*The UT has given additional fund for Rs. 128.01 Lacs for Kitchen Shed Construction from UT Fund.</t>
  </si>
  <si>
    <t>Fin.</t>
  </si>
  <si>
    <t>2006-2018</t>
  </si>
  <si>
    <t>Annual Work Plan &amp; Budget: 2019-20</t>
  </si>
  <si>
    <t>Actuals as per AWP&amp;B 2019-20 (AT-5 &amp;5A)</t>
  </si>
  <si>
    <t>2.1  Institutions- (Primary)                     *(Source data : Table AT-3 of AWP&amp;B 2019-20)</t>
  </si>
  <si>
    <t>2.2  Institutions- (Upper Primary)          *(Source data : Table AT-3A &amp; 3B of AWP&amp;B 2019-20)</t>
  </si>
  <si>
    <t>2.3  No. of children  ( Primary)                       *(Source data : Table AT-5  of AWP&amp;B 2019-20)</t>
  </si>
  <si>
    <t>2.4  No. of children  ( Upper Primary)  *(Source data : Table AT-5A  of AWP&amp;B 2019-20)</t>
  </si>
  <si>
    <t>2.3  Enrolment Vs Coverage ( Primary)                       *(Source data : Table AT-4  of AWP&amp;B 2019-20)</t>
  </si>
  <si>
    <t>2.4  Enrolment VS.Coverage  ( Upper Primary)  *(Source data : Table AT-4A  of AWP&amp;B 2019-20)</t>
  </si>
  <si>
    <t xml:space="preserve">  *(Refer col.6 of table AT- 5 , AWP&amp;B, 2019-20)</t>
  </si>
  <si>
    <t>*(Refer col. 6 of table AT- 5A , AWP&amp;B, 2019-20)</t>
  </si>
  <si>
    <t>*(Refer col. 4 and 9 of table AT- 6 and AT-6A, AWP&amp;B, 2019-20)</t>
  </si>
  <si>
    <t>(Refer col. 7 and 12 of table AT- 6 and AT-6A, AWP&amp;B, 2019-20)</t>
  </si>
  <si>
    <t>*(Refer col. 5 of table AT- 6 and AT-6A, AWP&amp;B, 2019-20)</t>
  </si>
  <si>
    <t>*(Refer col. 6 of table AT- 6 and AT-6A, AWP&amp;B, 2019-20)</t>
  </si>
  <si>
    <t>*(Refer col. 17 of table AT- 7 and AT-7A, AWP&amp;B, 2019-20)</t>
  </si>
  <si>
    <t>*(Refer col.11 of table AT- 7 and AT-7A, AWP&amp;B, 2019-20)</t>
  </si>
  <si>
    <t>*(Refer col. 14 of table AT- 7 and AT-7A, AWP&amp;B, 2019-20)</t>
  </si>
  <si>
    <t>Refer table AT_8 and AT-8A,AWP&amp;B, 2019-20</t>
  </si>
  <si>
    <t>7.2)  Reconciliation of MME OB, Allocation &amp; Releasing [PY + U PY] *(Refer AT-9, AWP&amp;B, 2019-20)</t>
  </si>
  <si>
    <t>8.2)  Reconciliation of TA OB, Allocation &amp; Releasing [PY + U PY] (Refer AT-9, AWP&amp;B, 2019-20)</t>
  </si>
  <si>
    <t>9.1.2) Reconciliation of amount sanctioned (Refer AT-11, AWP&amp;B, 2019-20)</t>
  </si>
  <si>
    <t>9.2.2) Reconciliation of amount sanctioned (Refer AT-11, AWP&amp;B, 2019-20)</t>
  </si>
  <si>
    <t>MDM PAB Approval for 2018-19</t>
  </si>
  <si>
    <t>1.2  No. of  Working Days Approved for FY 2018-19</t>
  </si>
  <si>
    <t>No of working days approved for FY 2018-19</t>
  </si>
  <si>
    <t>MDM PAB Approval for 2018-19          
(APR-MAR)</t>
  </si>
  <si>
    <t>No. of children as per PAB Approval for  2018-19</t>
  </si>
  <si>
    <t>No. of children as per Enrollment for  2018-19</t>
  </si>
  <si>
    <t>2.5 No. of meals to be served &amp;  actual  no. of meals served during 2018-19[PRIMARY]</t>
  </si>
  <si>
    <t>No of meal served during 2018-19</t>
  </si>
  <si>
    <t>2.6) No. of meals to be served &amp;  actual  no. of meals served during 2018-19 [UPPER PRIMARY]</t>
  </si>
  <si>
    <t>Allocation for 2018-19</t>
  </si>
  <si>
    <t xml:space="preserve">Allocation for 2018-19                                   </t>
  </si>
  <si>
    <t>% of OS on allocation 2018-19</t>
  </si>
  <si>
    <t xml:space="preserve">Allocation for 2018-19                                  </t>
  </si>
  <si>
    <t>% of UB on allocation 2018-19</t>
  </si>
  <si>
    <t xml:space="preserve">Allocation for 2018-19                                 </t>
  </si>
  <si>
    <t xml:space="preserve">Allocation for 2018-19                                      </t>
  </si>
  <si>
    <t>Releases for Cooking cost by GoI (2018-19)</t>
  </si>
  <si>
    <t>*(Refer col. 8 of table AT- 7 and AT-7A, AWP&amp;B, 2018-19)</t>
  </si>
  <si>
    <t xml:space="preserve">Allocation for 2018-19                                </t>
  </si>
  <si>
    <t>% of OB on allocation 2018-19</t>
  </si>
  <si>
    <t xml:space="preserve">Allocation for 2018-19                                           </t>
  </si>
  <si>
    <t xml:space="preserve">Allocation for 2018-19                                    </t>
  </si>
  <si>
    <t xml:space="preserve">Allocation for 2018-19                               </t>
  </si>
  <si>
    <t>5. Reconciliation of Utilisation and Performance during 2018-19 [PRIMARY+ UPPER PRIMARY]</t>
  </si>
  <si>
    <t>5.2 Reconciliation of Food grains utilisation during 2018-19 (Source data: para 2.5 and 3.7 above)</t>
  </si>
  <si>
    <t>5.3) Reconciliation of Cooking Cost utilisation during 2018-19 (Source data: para 2.5 and 3.7 above)</t>
  </si>
  <si>
    <t>% of UB as on Allocation 2018-19</t>
  </si>
  <si>
    <t>Releases for MME by GoI (2018-19)</t>
  </si>
  <si>
    <t>Released during 2018-19</t>
  </si>
  <si>
    <t>7.3) Utilisation of MME during 2018-19</t>
  </si>
  <si>
    <t>Releases for TA by GoI (2018-19)</t>
  </si>
  <si>
    <t>8.3) Utilisation of TA during 2018-19</t>
  </si>
  <si>
    <t>(2018-19)</t>
  </si>
  <si>
    <t>2006-07 to 2018-19</t>
  </si>
  <si>
    <t>REVIEW OF IMPLEMENTATION OF MDM SCHEME DURING 2018-19 (01.04.18 to 31.03.19)</t>
  </si>
  <si>
    <t>Average number of children availed MDM during 01.04.18 to 31.03.19 (AT-5&amp;5A)</t>
  </si>
  <si>
    <t xml:space="preserve">Base period 01.04.18 to 31.03.19 </t>
  </si>
  <si>
    <t>No. of Meals served by State during the period 01.04.18 to 31.03.19</t>
  </si>
  <si>
    <t>No. of Meals as per PAB approval (01.04.18 to 31.03.19)</t>
  </si>
  <si>
    <t>Lifting upto 31.03.19</t>
  </si>
  <si>
    <t>3.5) District-wise Foodgrains availability  as on 31.03.19</t>
  </si>
  <si>
    <t>Total Availibility of cooking cost as on 31.03.19</t>
  </si>
  <si>
    <t>(As on 31.03.19)</t>
  </si>
  <si>
    <t>Achievement (C+IP)                                  upto 31.03.19</t>
  </si>
  <si>
    <t>Releases for Kitchen devices by GoI as on 31.03.19</t>
  </si>
  <si>
    <t>Achievement (C+IP) upto 31.03.19</t>
  </si>
  <si>
    <t>No of meals to be served during 01.04.18 to 31.03.19</t>
  </si>
  <si>
    <t>Opening Stock as on 01.04.2018</t>
  </si>
  <si>
    <t>District-wise opening balance as on 01.04.2018</t>
  </si>
  <si>
    <t xml:space="preserve">Opening Stock as on 01.04.2018                                                          </t>
  </si>
  <si>
    <t>OB as on 01.04.2018</t>
  </si>
  <si>
    <t>4.2.1) District-wise opening balance as on 01.04.2018</t>
  </si>
  <si>
    <t xml:space="preserve">Opening Balance as on 01.04.2018                                                         </t>
  </si>
  <si>
    <t>Opening Balance as on 01.04.2018</t>
  </si>
  <si>
    <t>Lifting as on 31.03.2019</t>
  </si>
  <si>
    <t>3.3) District-wise unspent balance as on 31.03.2019</t>
  </si>
  <si>
    <t xml:space="preserve">Unspent Balance as on 31.03.2019                                                    </t>
  </si>
  <si>
    <t>4.2.2) District-wise unspent  balance as on 31.03.2019</t>
  </si>
  <si>
    <t xml:space="preserve">Unspent Balance as on 31.03.2019                                                         </t>
  </si>
  <si>
    <t>Unspent balance as on 31.03.2019</t>
  </si>
  <si>
    <t>Releases for Kitchen sheds by GoI as on 31.03.2019</t>
  </si>
  <si>
    <t>OB as on 01.04.18</t>
  </si>
  <si>
    <t xml:space="preserve">ii) Base period 01.04.18 to 31.03.19 (As per PAB aaproval = 248 days for  Py &amp; 248 days for U Py) </t>
  </si>
  <si>
    <t xml:space="preserve">Opening Balance as on 01.04.2018                                                </t>
  </si>
  <si>
    <t>01.04.2018</t>
  </si>
  <si>
    <t>26.04.2018</t>
  </si>
  <si>
    <t>30.08.2018</t>
  </si>
  <si>
    <t>13.02.2019 &amp; 26.03.2019</t>
  </si>
  <si>
    <t xml:space="preserve">No. of Meals served during 01.04.18 to 31.03.19 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</si>
</sst>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i/>
      <sz val="13"/>
      <name val="Bookman Old Style"/>
      <family val="1"/>
    </font>
    <font>
      <b/>
      <sz val="9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i/>
      <sz val="36"/>
      <name val="Bookman Old Style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Bookman Old Style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29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0" xfId="0" applyFont="1" applyBorder="1" applyAlignment="1">
      <alignment wrapText="1"/>
    </xf>
    <xf numFmtId="1" fontId="23" fillId="0" borderId="10" xfId="0" applyNumberFormat="1" applyFont="1" applyBorder="1" applyAlignment="1">
      <alignment horizontal="center" vertical="center"/>
    </xf>
    <xf numFmtId="9" fontId="23" fillId="0" borderId="10" xfId="69" applyFont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20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9" fontId="23" fillId="33" borderId="10" xfId="69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9" fontId="18" fillId="0" borderId="0" xfId="69" applyFont="1" applyBorder="1" applyAlignment="1">
      <alignment/>
    </xf>
    <xf numFmtId="9" fontId="24" fillId="0" borderId="0" xfId="69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9" fontId="23" fillId="0" borderId="10" xfId="69" applyNumberFormat="1" applyFont="1" applyBorder="1" applyAlignment="1">
      <alignment horizontal="center" vertical="center"/>
    </xf>
    <xf numFmtId="1" fontId="21" fillId="0" borderId="0" xfId="69" applyNumberFormat="1" applyFont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/>
    </xf>
    <xf numFmtId="9" fontId="23" fillId="0" borderId="0" xfId="69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23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9" fontId="20" fillId="0" borderId="0" xfId="69" applyFont="1" applyFill="1" applyBorder="1" applyAlignment="1">
      <alignment/>
    </xf>
    <xf numFmtId="2" fontId="24" fillId="0" borderId="0" xfId="69" applyNumberFormat="1" applyFont="1" applyAlignment="1">
      <alignment horizontal="center"/>
    </xf>
    <xf numFmtId="2" fontId="5" fillId="0" borderId="0" xfId="69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9" fontId="20" fillId="32" borderId="10" xfId="69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right"/>
    </xf>
    <xf numFmtId="9" fontId="23" fillId="0" borderId="10" xfId="69" applyFont="1" applyBorder="1" applyAlignment="1">
      <alignment horizontal="right"/>
    </xf>
    <xf numFmtId="2" fontId="5" fillId="0" borderId="0" xfId="69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9" fontId="23" fillId="0" borderId="0" xfId="6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9" fontId="4" fillId="0" borderId="0" xfId="69" applyFont="1" applyBorder="1" applyAlignment="1">
      <alignment horizontal="right"/>
    </xf>
    <xf numFmtId="2" fontId="24" fillId="0" borderId="0" xfId="69" applyNumberFormat="1" applyFont="1" applyAlignment="1">
      <alignment/>
    </xf>
    <xf numFmtId="2" fontId="24" fillId="0" borderId="0" xfId="69" applyNumberFormat="1" applyFont="1" applyBorder="1" applyAlignment="1">
      <alignment/>
    </xf>
    <xf numFmtId="9" fontId="24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 horizontal="center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9" fontId="6" fillId="0" borderId="0" xfId="69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9" fontId="6" fillId="33" borderId="0" xfId="69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2" fontId="20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right"/>
    </xf>
    <xf numFmtId="1" fontId="23" fillId="0" borderId="10" xfId="0" applyNumberFormat="1" applyFont="1" applyBorder="1" applyAlignment="1">
      <alignment/>
    </xf>
    <xf numFmtId="9" fontId="23" fillId="0" borderId="10" xfId="69" applyNumberFormat="1" applyFont="1" applyBorder="1" applyAlignment="1">
      <alignment horizontal="right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 horizontal="center"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/>
    </xf>
    <xf numFmtId="9" fontId="23" fillId="0" borderId="0" xfId="69" applyNumberFormat="1" applyFont="1" applyBorder="1" applyAlignment="1">
      <alignment horizontal="right"/>
    </xf>
    <xf numFmtId="9" fontId="24" fillId="0" borderId="0" xfId="69" applyFont="1" applyAlignment="1">
      <alignment/>
    </xf>
    <xf numFmtId="9" fontId="20" fillId="32" borderId="10" xfId="69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2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23" fillId="0" borderId="10" xfId="60" applyFont="1" applyFill="1" applyBorder="1" applyAlignment="1">
      <alignment horizontal="right" vertical="center"/>
      <protection/>
    </xf>
    <xf numFmtId="9" fontId="23" fillId="0" borderId="10" xfId="69" applyFont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9" fontId="4" fillId="0" borderId="0" xfId="69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0" fontId="24" fillId="0" borderId="0" xfId="0" applyFont="1" applyFill="1" applyAlignment="1">
      <alignment horizontal="right"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9" fontId="4" fillId="33" borderId="0" xfId="69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top"/>
    </xf>
    <xf numFmtId="2" fontId="24" fillId="0" borderId="0" xfId="0" applyNumberFormat="1" applyFont="1" applyBorder="1" applyAlignment="1">
      <alignment horizontal="center" vertical="top" wrapText="1"/>
    </xf>
    <xf numFmtId="9" fontId="24" fillId="0" borderId="0" xfId="69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185" fontId="5" fillId="0" borderId="0" xfId="60" applyNumberFormat="1" applyFont="1" applyBorder="1" applyAlignment="1">
      <alignment horizontal="center" vertical="center"/>
      <protection/>
    </xf>
    <xf numFmtId="185" fontId="8" fillId="0" borderId="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8" fillId="0" borderId="10" xfId="0" applyFont="1" applyBorder="1" applyAlignment="1">
      <alignment horizontal="center" vertical="center"/>
    </xf>
    <xf numFmtId="2" fontId="5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23" fillId="0" borderId="10" xfId="0" applyNumberFormat="1" applyFont="1" applyBorder="1" applyAlignment="1">
      <alignment horizontal="center" vertical="top" wrapText="1"/>
    </xf>
    <xf numFmtId="9" fontId="23" fillId="33" borderId="10" xfId="69" applyFont="1" applyFill="1" applyBorder="1" applyAlignment="1">
      <alignment horizontal="center" vertical="top" wrapText="1"/>
    </xf>
    <xf numFmtId="9" fontId="18" fillId="0" borderId="0" xfId="69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2" fontId="6" fillId="33" borderId="0" xfId="66" applyNumberFormat="1" applyFont="1" applyFill="1" applyBorder="1" applyAlignment="1">
      <alignment horizontal="center"/>
      <protection/>
    </xf>
    <xf numFmtId="0" fontId="24" fillId="35" borderId="0" xfId="0" applyFont="1" applyFill="1" applyAlignment="1">
      <alignment/>
    </xf>
    <xf numFmtId="2" fontId="24" fillId="0" borderId="0" xfId="0" applyNumberFormat="1" applyFont="1" applyAlignment="1">
      <alignment horizontal="center"/>
    </xf>
    <xf numFmtId="2" fontId="20" fillId="32" borderId="1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32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9" fontId="23" fillId="0" borderId="10" xfId="69" applyFont="1" applyBorder="1" applyAlignment="1">
      <alignment horizontal="center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5" fillId="0" borderId="0" xfId="0" applyFont="1" applyAlignment="1" quotePrefix="1">
      <alignment/>
    </xf>
    <xf numFmtId="0" fontId="4" fillId="0" borderId="0" xfId="60" applyFont="1" applyBorder="1" applyAlignment="1">
      <alignment horizontal="center" vertical="center"/>
      <protection/>
    </xf>
    <xf numFmtId="9" fontId="23" fillId="33" borderId="10" xfId="69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9" fontId="4" fillId="33" borderId="0" xfId="69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/>
    </xf>
    <xf numFmtId="9" fontId="23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2" fontId="23" fillId="33" borderId="10" xfId="0" applyNumberFormat="1" applyFont="1" applyFill="1" applyBorder="1" applyAlignment="1">
      <alignment horizontal="center"/>
    </xf>
    <xf numFmtId="9" fontId="23" fillId="0" borderId="10" xfId="69" applyFont="1" applyFill="1" applyBorder="1" applyAlignment="1">
      <alignment horizontal="center"/>
    </xf>
    <xf numFmtId="2" fontId="23" fillId="33" borderId="10" xfId="69" applyNumberFormat="1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9" fontId="23" fillId="0" borderId="0" xfId="69" applyFont="1" applyFill="1" applyBorder="1" applyAlignment="1">
      <alignment horizontal="center"/>
    </xf>
    <xf numFmtId="2" fontId="23" fillId="33" borderId="0" xfId="69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2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2" fontId="23" fillId="0" borderId="10" xfId="59" applyNumberFormat="1" applyFont="1" applyBorder="1" applyAlignment="1">
      <alignment horizontal="center" vertical="center"/>
      <protection/>
    </xf>
    <xf numFmtId="9" fontId="23" fillId="0" borderId="1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2" fontId="23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2" fontId="6" fillId="33" borderId="0" xfId="66" applyNumberFormat="1" applyFont="1" applyFill="1" applyBorder="1">
      <alignment/>
      <protection/>
    </xf>
    <xf numFmtId="2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0" fillId="3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left" vertical="top" wrapText="1"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66" applyNumberFormat="1" applyFont="1" applyBorder="1">
      <alignment/>
      <protection/>
    </xf>
    <xf numFmtId="2" fontId="23" fillId="0" borderId="10" xfId="60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Fill="1" applyAlignment="1">
      <alignment horizontal="center"/>
    </xf>
    <xf numFmtId="0" fontId="20" fillId="32" borderId="12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23" fillId="0" borderId="10" xfId="60" applyNumberFormat="1" applyFont="1" applyFill="1" applyBorder="1" applyAlignment="1">
      <alignment horizontal="center" vertical="center"/>
      <protection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20" fillId="0" borderId="27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/>
    </xf>
    <xf numFmtId="9" fontId="23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5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2" fontId="5" fillId="35" borderId="0" xfId="0" applyNumberFormat="1" applyFont="1" applyFill="1" applyBorder="1" applyAlignment="1">
      <alignment/>
    </xf>
    <xf numFmtId="2" fontId="4" fillId="35" borderId="0" xfId="60" applyNumberFormat="1" applyFont="1" applyFill="1" applyBorder="1" applyAlignment="1">
      <alignment horizontal="center"/>
      <protection/>
    </xf>
    <xf numFmtId="2" fontId="4" fillId="35" borderId="0" xfId="60" applyNumberFormat="1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0" fontId="23" fillId="32" borderId="12" xfId="0" applyFont="1" applyFill="1" applyBorder="1" applyAlignment="1">
      <alignment horizontal="center" vertical="center" wrapText="1"/>
    </xf>
    <xf numFmtId="9" fontId="23" fillId="36" borderId="10" xfId="7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9" fontId="23" fillId="0" borderId="0" xfId="6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4" fontId="23" fillId="0" borderId="10" xfId="42" applyNumberFormat="1" applyFont="1" applyFill="1" applyBorder="1" applyAlignment="1" quotePrefix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right" vertical="center"/>
    </xf>
    <xf numFmtId="43" fontId="4" fillId="0" borderId="0" xfId="42" applyFont="1" applyBorder="1" applyAlignment="1">
      <alignment/>
    </xf>
    <xf numFmtId="9" fontId="23" fillId="0" borderId="10" xfId="69" applyNumberFormat="1" applyFont="1" applyFill="1" applyBorder="1" applyAlignment="1">
      <alignment horizontal="right" vertical="center"/>
    </xf>
    <xf numFmtId="0" fontId="4" fillId="0" borderId="0" xfId="60" applyFont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7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2" fontId="2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23" fillId="32" borderId="1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20" fillId="32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center" vertic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vertical="center"/>
    </xf>
    <xf numFmtId="9" fontId="23" fillId="0" borderId="0" xfId="69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9" fontId="23" fillId="33" borderId="0" xfId="69" applyFont="1" applyFill="1" applyBorder="1" applyAlignment="1">
      <alignment/>
    </xf>
    <xf numFmtId="9" fontId="23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14" fontId="18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wrapText="1"/>
    </xf>
    <xf numFmtId="0" fontId="32" fillId="37" borderId="29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31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right" vertical="top" wrapText="1"/>
    </xf>
    <xf numFmtId="0" fontId="33" fillId="37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2" fontId="24" fillId="0" borderId="0" xfId="69" applyNumberFormat="1" applyFont="1" applyAlignment="1">
      <alignment horizontal="center" vertical="center"/>
    </xf>
    <xf numFmtId="2" fontId="24" fillId="0" borderId="0" xfId="69" applyNumberFormat="1" applyFont="1" applyAlignment="1">
      <alignment vertical="center"/>
    </xf>
    <xf numFmtId="2" fontId="24" fillId="0" borderId="0" xfId="69" applyNumberFormat="1" applyFont="1" applyBorder="1" applyAlignment="1">
      <alignment vertical="center"/>
    </xf>
    <xf numFmtId="9" fontId="24" fillId="0" borderId="0" xfId="69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5" fillId="0" borderId="0" xfId="69" applyNumberFormat="1" applyFont="1" applyAlignment="1">
      <alignment vertical="center"/>
    </xf>
    <xf numFmtId="9" fontId="5" fillId="0" borderId="0" xfId="69" applyFont="1" applyAlignment="1">
      <alignment vertical="center"/>
    </xf>
    <xf numFmtId="0" fontId="20" fillId="38" borderId="10" xfId="0" applyFont="1" applyFill="1" applyBorder="1" applyAlignment="1">
      <alignment horizontal="center" vertical="center" wrapText="1"/>
    </xf>
    <xf numFmtId="2" fontId="23" fillId="0" borderId="10" xfId="66" applyNumberFormat="1" applyFont="1" applyFill="1" applyBorder="1" applyAlignment="1">
      <alignment horizontal="center" vertical="center"/>
      <protection/>
    </xf>
    <xf numFmtId="2" fontId="6" fillId="33" borderId="0" xfId="66" applyNumberFormat="1" applyFont="1" applyFill="1" applyBorder="1" applyAlignment="1">
      <alignment horizontal="right"/>
      <protection/>
    </xf>
    <xf numFmtId="2" fontId="6" fillId="0" borderId="0" xfId="66" applyNumberFormat="1" applyFont="1" applyBorder="1">
      <alignment/>
      <protection/>
    </xf>
    <xf numFmtId="2" fontId="23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2" fontId="23" fillId="0" borderId="0" xfId="66" applyNumberFormat="1" applyFont="1" applyBorder="1">
      <alignment/>
      <protection/>
    </xf>
    <xf numFmtId="2" fontId="18" fillId="0" borderId="1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0" fontId="4" fillId="39" borderId="0" xfId="0" applyFont="1" applyFill="1" applyBorder="1" applyAlignment="1">
      <alignment horizontal="center" vertical="center"/>
    </xf>
    <xf numFmtId="2" fontId="4" fillId="39" borderId="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wrapText="1"/>
    </xf>
    <xf numFmtId="2" fontId="23" fillId="0" borderId="10" xfId="66" applyNumberFormat="1" applyFont="1" applyFill="1" applyBorder="1" applyAlignment="1">
      <alignment horizontal="center"/>
      <protection/>
    </xf>
    <xf numFmtId="9" fontId="23" fillId="33" borderId="10" xfId="69" applyFont="1" applyFill="1" applyBorder="1" applyAlignment="1" quotePrefix="1">
      <alignment horizontal="center"/>
    </xf>
    <xf numFmtId="9" fontId="23" fillId="0" borderId="10" xfId="69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9" fontId="36" fillId="0" borderId="34" xfId="69" applyFont="1" applyBorder="1" applyAlignment="1">
      <alignment horizontal="center"/>
    </xf>
    <xf numFmtId="1" fontId="23" fillId="33" borderId="10" xfId="66" applyNumberFormat="1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1" fontId="23" fillId="33" borderId="16" xfId="66" applyNumberFormat="1" applyFont="1" applyFill="1" applyBorder="1" applyAlignment="1">
      <alignment horizontal="center"/>
      <protection/>
    </xf>
    <xf numFmtId="2" fontId="23" fillId="33" borderId="16" xfId="66" applyNumberFormat="1" applyFont="1" applyFill="1" applyBorder="1" applyAlignment="1">
      <alignment horizontal="center"/>
      <protection/>
    </xf>
    <xf numFmtId="0" fontId="32" fillId="0" borderId="10" xfId="59" applyFont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23" borderId="10" xfId="0" applyFont="1" applyFill="1" applyBorder="1" applyAlignment="1">
      <alignment vertical="center" wrapText="1"/>
    </xf>
    <xf numFmtId="0" fontId="55" fillId="0" borderId="10" xfId="59" applyFont="1" applyBorder="1" applyAlignment="1">
      <alignment horizontal="center"/>
      <protection/>
    </xf>
    <xf numFmtId="0" fontId="32" fillId="0" borderId="10" xfId="59" applyFont="1" applyBorder="1" applyAlignment="1">
      <alignment horizontal="center"/>
      <protection/>
    </xf>
    <xf numFmtId="0" fontId="55" fillId="23" borderId="10" xfId="59" applyFont="1" applyFill="1" applyBorder="1" applyAlignment="1">
      <alignment horizontal="center"/>
      <protection/>
    </xf>
    <xf numFmtId="0" fontId="5" fillId="23" borderId="10" xfId="0" applyFont="1" applyFill="1" applyBorder="1" applyAlignment="1">
      <alignment horizontal="center"/>
    </xf>
    <xf numFmtId="2" fontId="4" fillId="23" borderId="10" xfId="0" applyNumberFormat="1" applyFont="1" applyFill="1" applyBorder="1" applyAlignment="1">
      <alignment horizontal="center"/>
    </xf>
    <xf numFmtId="0" fontId="32" fillId="0" borderId="10" xfId="65" applyFont="1" applyBorder="1" applyAlignment="1">
      <alignment horizontal="center"/>
      <protection/>
    </xf>
    <xf numFmtId="2" fontId="32" fillId="0" borderId="10" xfId="65" applyNumberFormat="1" applyFont="1" applyBorder="1" applyAlignment="1">
      <alignment horizontal="center"/>
      <protection/>
    </xf>
    <xf numFmtId="2" fontId="23" fillId="0" borderId="10" xfId="59" applyNumberFormat="1" applyFont="1" applyBorder="1" applyAlignment="1">
      <alignment horizontal="center"/>
      <protection/>
    </xf>
    <xf numFmtId="9" fontId="23" fillId="0" borderId="10" xfId="69" applyFont="1" applyBorder="1" applyAlignment="1" quotePrefix="1">
      <alignment horizontal="center"/>
    </xf>
    <xf numFmtId="9" fontId="23" fillId="35" borderId="10" xfId="69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195" fontId="23" fillId="33" borderId="10" xfId="69" applyNumberFormat="1" applyFont="1" applyFill="1" applyBorder="1" applyAlignment="1">
      <alignment horizontal="center"/>
    </xf>
    <xf numFmtId="195" fontId="23" fillId="35" borderId="10" xfId="69" applyNumberFormat="1" applyFont="1" applyFill="1" applyBorder="1" applyAlignment="1">
      <alignment horizontal="center"/>
    </xf>
    <xf numFmtId="9" fontId="23" fillId="0" borderId="26" xfId="69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right" vertical="top" wrapText="1"/>
    </xf>
    <xf numFmtId="0" fontId="18" fillId="35" borderId="10" xfId="0" applyFont="1" applyFill="1" applyBorder="1" applyAlignment="1">
      <alignment horizontal="right" vertical="top" wrapText="1"/>
    </xf>
    <xf numFmtId="2" fontId="18" fillId="35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center" vertical="center"/>
    </xf>
    <xf numFmtId="9" fontId="4" fillId="0" borderId="26" xfId="69" applyFont="1" applyBorder="1" applyAlignment="1">
      <alignment horizontal="center"/>
    </xf>
    <xf numFmtId="9" fontId="4" fillId="0" borderId="34" xfId="69" applyFont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/>
    </xf>
    <xf numFmtId="2" fontId="4" fillId="0" borderId="0" xfId="69" applyNumberFormat="1" applyFont="1" applyFill="1" applyBorder="1" applyAlignment="1">
      <alignment horizontal="center" vertical="center"/>
    </xf>
    <xf numFmtId="0" fontId="30" fillId="39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0" fillId="32" borderId="10" xfId="0" applyFont="1" applyFill="1" applyBorder="1" applyAlignment="1">
      <alignment horizontal="center"/>
    </xf>
    <xf numFmtId="0" fontId="20" fillId="0" borderId="35" xfId="0" applyFont="1" applyBorder="1" applyAlignment="1">
      <alignment horizontal="left"/>
    </xf>
    <xf numFmtId="1" fontId="23" fillId="0" borderId="36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0" fontId="34" fillId="3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23" fillId="0" borderId="10" xfId="69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1" fontId="23" fillId="0" borderId="36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wrapText="1"/>
    </xf>
    <xf numFmtId="0" fontId="22" fillId="3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30" fillId="39" borderId="36" xfId="0" applyFont="1" applyFill="1" applyBorder="1" applyAlignment="1">
      <alignment horizontal="center" vertical="center"/>
    </xf>
    <xf numFmtId="0" fontId="30" fillId="39" borderId="41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3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32" fillId="0" borderId="10" xfId="59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0" fontId="33" fillId="0" borderId="10" xfId="59" applyFont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2" fillId="37" borderId="46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37" borderId="47" xfId="0" applyFont="1" applyFill="1" applyBorder="1" applyAlignment="1">
      <alignment vertical="top" wrapText="1"/>
    </xf>
    <xf numFmtId="0" fontId="32" fillId="37" borderId="48" xfId="0" applyFont="1" applyFill="1" applyBorder="1" applyAlignment="1">
      <alignment vertical="top" wrapText="1"/>
    </xf>
    <xf numFmtId="0" fontId="32" fillId="37" borderId="49" xfId="0" applyFont="1" applyFill="1" applyBorder="1" applyAlignment="1">
      <alignment vertical="top" wrapText="1"/>
    </xf>
    <xf numFmtId="0" fontId="32" fillId="37" borderId="50" xfId="0" applyFont="1" applyFill="1" applyBorder="1" applyAlignment="1">
      <alignment vertical="top" wrapText="1"/>
    </xf>
    <xf numFmtId="0" fontId="32" fillId="37" borderId="51" xfId="0" applyFont="1" applyFill="1" applyBorder="1" applyAlignment="1">
      <alignment vertical="top" wrapText="1"/>
    </xf>
    <xf numFmtId="0" fontId="77" fillId="0" borderId="52" xfId="0" applyFont="1" applyBorder="1" applyAlignment="1">
      <alignment horizontal="center" vertical="top" wrapText="1"/>
    </xf>
    <xf numFmtId="0" fontId="77" fillId="0" borderId="51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 wrapText="1"/>
    </xf>
    <xf numFmtId="0" fontId="33" fillId="0" borderId="51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vertical="top" wrapText="1"/>
    </xf>
    <xf numFmtId="0" fontId="32" fillId="37" borderId="53" xfId="0" applyFont="1" applyFill="1" applyBorder="1" applyAlignment="1">
      <alignment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53" xfId="0" applyFont="1" applyBorder="1" applyAlignment="1">
      <alignment horizontal="center" vertical="top" wrapText="1"/>
    </xf>
    <xf numFmtId="0" fontId="31" fillId="0" borderId="49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0" fontId="77" fillId="0" borderId="54" xfId="0" applyFont="1" applyBorder="1" applyAlignment="1">
      <alignment horizontal="center" wrapText="1"/>
    </xf>
    <xf numFmtId="0" fontId="77" fillId="0" borderId="55" xfId="0" applyFont="1" applyBorder="1" applyAlignment="1">
      <alignment horizontal="center" wrapText="1"/>
    </xf>
    <xf numFmtId="0" fontId="77" fillId="0" borderId="56" xfId="0" applyFont="1" applyBorder="1" applyAlignment="1">
      <alignment horizontal="center" wrapText="1"/>
    </xf>
    <xf numFmtId="0" fontId="32" fillId="0" borderId="57" xfId="0" applyFont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32" fillId="0" borderId="46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59" xfId="0" applyFont="1" applyBorder="1" applyAlignment="1">
      <alignment vertical="top" wrapText="1"/>
    </xf>
    <xf numFmtId="0" fontId="32" fillId="0" borderId="60" xfId="0" applyFont="1" applyBorder="1" applyAlignment="1">
      <alignment vertical="top" wrapText="1"/>
    </xf>
    <xf numFmtId="0" fontId="32" fillId="0" borderId="61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49" xfId="0" applyFont="1" applyBorder="1" applyAlignment="1">
      <alignment vertical="top" wrapText="1"/>
    </xf>
    <xf numFmtId="0" fontId="32" fillId="0" borderId="51" xfId="0" applyFont="1" applyBorder="1" applyAlignment="1">
      <alignment vertical="top" wrapText="1"/>
    </xf>
    <xf numFmtId="0" fontId="32" fillId="0" borderId="52" xfId="0" applyFont="1" applyBorder="1" applyAlignment="1">
      <alignment vertical="top" wrapText="1"/>
    </xf>
    <xf numFmtId="0" fontId="32" fillId="0" borderId="50" xfId="0" applyFont="1" applyBorder="1" applyAlignment="1">
      <alignment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right" vertical="top" wrapText="1"/>
    </xf>
    <xf numFmtId="0" fontId="32" fillId="0" borderId="50" xfId="0" applyFont="1" applyBorder="1" applyAlignment="1">
      <alignment horizontal="right" vertical="top" wrapText="1"/>
    </xf>
    <xf numFmtId="0" fontId="32" fillId="0" borderId="51" xfId="0" applyFont="1" applyBorder="1" applyAlignment="1">
      <alignment horizontal="right" vertical="top" wrapText="1"/>
    </xf>
    <xf numFmtId="0" fontId="32" fillId="0" borderId="54" xfId="0" applyFont="1" applyBorder="1" applyAlignment="1">
      <alignment vertical="top" wrapText="1"/>
    </xf>
    <xf numFmtId="0" fontId="32" fillId="0" borderId="55" xfId="0" applyFont="1" applyBorder="1" applyAlignment="1">
      <alignment vertical="top" wrapText="1"/>
    </xf>
    <xf numFmtId="0" fontId="32" fillId="0" borderId="56" xfId="0" applyFont="1" applyBorder="1" applyAlignment="1">
      <alignment vertical="top" wrapText="1"/>
    </xf>
    <xf numFmtId="0" fontId="32" fillId="0" borderId="62" xfId="0" applyFont="1" applyBorder="1" applyAlignment="1">
      <alignment vertical="top" wrapText="1"/>
    </xf>
    <xf numFmtId="0" fontId="32" fillId="0" borderId="64" xfId="0" applyFont="1" applyBorder="1" applyAlignment="1">
      <alignment vertical="top" wrapText="1"/>
    </xf>
    <xf numFmtId="0" fontId="32" fillId="0" borderId="63" xfId="0" applyFont="1" applyBorder="1" applyAlignment="1">
      <alignment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horizontal="center" vertical="top" wrapText="1"/>
    </xf>
    <xf numFmtId="0" fontId="32" fillId="37" borderId="50" xfId="0" applyFont="1" applyFill="1" applyBorder="1" applyAlignment="1">
      <alignment horizontal="center" vertical="top" wrapText="1"/>
    </xf>
    <xf numFmtId="0" fontId="32" fillId="37" borderId="51" xfId="0" applyFont="1" applyFill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56" xfId="0" applyFont="1" applyBorder="1" applyAlignment="1">
      <alignment horizontal="center" vertical="top" wrapText="1"/>
    </xf>
    <xf numFmtId="2" fontId="18" fillId="35" borderId="10" xfId="0" applyNumberFormat="1" applyFont="1" applyFill="1" applyBorder="1" applyAlignment="1">
      <alignment horizontal="center" vertical="top" wrapText="1"/>
    </xf>
    <xf numFmtId="2" fontId="18" fillId="35" borderId="10" xfId="0" applyNumberFormat="1" applyFont="1" applyFill="1" applyBorder="1" applyAlignment="1">
      <alignment horizontal="center"/>
    </xf>
    <xf numFmtId="4" fontId="23" fillId="35" borderId="10" xfId="42" applyNumberFormat="1" applyFont="1" applyFill="1" applyBorder="1" applyAlignment="1" quotePrefix="1">
      <alignment horizontal="center" vertical="center"/>
    </xf>
    <xf numFmtId="2" fontId="23" fillId="35" borderId="10" xfId="60" applyNumberFormat="1" applyFont="1" applyFill="1" applyBorder="1" applyAlignment="1">
      <alignment horizontal="center" vertical="center" wrapText="1"/>
      <protection/>
    </xf>
    <xf numFmtId="4" fontId="23" fillId="35" borderId="10" xfId="42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right" vertical="top" wrapText="1"/>
    </xf>
    <xf numFmtId="0" fontId="23" fillId="35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5559377"/>
        <c:axId val="47656354"/>
      </c:bar3DChart>
      <c:catAx>
        <c:axId val="555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6354"/>
        <c:crosses val="autoZero"/>
        <c:auto val="1"/>
        <c:lblOffset val="100"/>
        <c:tickLblSkip val="1"/>
        <c:noMultiLvlLbl val="0"/>
      </c:catAx>
      <c:valAx>
        <c:axId val="47656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377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156</xdr:row>
      <xdr:rowOff>0</xdr:rowOff>
    </xdr:from>
    <xdr:to>
      <xdr:col>6</xdr:col>
      <xdr:colOff>542925</xdr:colOff>
      <xdr:row>156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858125" y="460914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342900</xdr:colOff>
      <xdr:row>158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057775" y="465296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791450" y="465296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13"/>
  <sheetViews>
    <sheetView tabSelected="1" view="pageBreakPreview" zoomScale="70" zoomScaleSheetLayoutView="70" workbookViewId="0" topLeftCell="A386">
      <selection activeCell="A410" sqref="A410:D410"/>
    </sheetView>
  </sheetViews>
  <sheetFormatPr defaultColWidth="9.140625" defaultRowHeight="12.75"/>
  <cols>
    <col min="1" max="1" width="17.421875" style="53" customWidth="1"/>
    <col min="2" max="2" width="33.140625" style="53" customWidth="1"/>
    <col min="3" max="3" width="25.28125" style="53" customWidth="1"/>
    <col min="4" max="4" width="20.28125" style="53" customWidth="1"/>
    <col min="5" max="5" width="20.7109375" style="53" customWidth="1"/>
    <col min="6" max="6" width="26.7109375" style="59" customWidth="1"/>
    <col min="7" max="7" width="18.57421875" style="54" customWidth="1"/>
    <col min="8" max="8" width="16.28125" style="55" customWidth="1"/>
    <col min="9" max="9" width="18.57421875" style="55" customWidth="1"/>
    <col min="10" max="16" width="15.7109375" style="55" customWidth="1"/>
    <col min="17" max="18" width="15.7109375" style="53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612" t="s">
        <v>0</v>
      </c>
      <c r="B3" s="612"/>
      <c r="C3" s="612"/>
      <c r="D3" s="612"/>
      <c r="E3" s="612"/>
      <c r="F3" s="612"/>
      <c r="G3" s="612"/>
      <c r="H3" s="612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612" t="s">
        <v>1</v>
      </c>
      <c r="B4" s="612"/>
      <c r="C4" s="612"/>
      <c r="D4" s="612"/>
      <c r="E4" s="612"/>
      <c r="F4" s="612"/>
      <c r="G4" s="612"/>
      <c r="H4" s="61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612" t="s">
        <v>271</v>
      </c>
      <c r="B5" s="612"/>
      <c r="C5" s="612"/>
      <c r="D5" s="612"/>
      <c r="E5" s="612"/>
      <c r="F5" s="612"/>
      <c r="G5" s="612"/>
      <c r="H5" s="61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39"/>
      <c r="B6" s="639"/>
      <c r="C6" s="639"/>
      <c r="D6" s="639"/>
      <c r="E6" s="639"/>
      <c r="F6" s="639"/>
    </row>
    <row r="7" spans="1:20" ht="45">
      <c r="A7" s="602" t="s">
        <v>249</v>
      </c>
      <c r="B7" s="602"/>
      <c r="C7" s="602"/>
      <c r="D7" s="602"/>
      <c r="E7" s="602"/>
      <c r="F7" s="602"/>
      <c r="G7" s="602"/>
      <c r="H7" s="602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46</v>
      </c>
      <c r="B8" s="57"/>
      <c r="C8" s="57"/>
      <c r="D8" s="57"/>
      <c r="E8" s="57"/>
      <c r="F8" s="58"/>
    </row>
    <row r="9" spans="1:20" ht="18.75">
      <c r="A9" s="603" t="s">
        <v>202</v>
      </c>
      <c r="B9" s="603"/>
      <c r="C9" s="603"/>
      <c r="D9" s="603"/>
      <c r="E9" s="603"/>
      <c r="F9" s="603"/>
      <c r="G9" s="603"/>
      <c r="H9" s="603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21" customHeight="1">
      <c r="A11" s="604" t="s">
        <v>327</v>
      </c>
      <c r="B11" s="604"/>
      <c r="C11" s="604"/>
      <c r="D11" s="604"/>
      <c r="E11" s="604"/>
      <c r="F11" s="604"/>
      <c r="G11" s="604"/>
      <c r="H11" s="604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3"/>
      <c r="R12" s="63"/>
      <c r="S12" s="63"/>
      <c r="T12" s="63"/>
    </row>
    <row r="13" spans="1:20" ht="16.5" customHeight="1">
      <c r="A13" s="629" t="s">
        <v>145</v>
      </c>
      <c r="B13" s="629"/>
      <c r="C13" s="629"/>
      <c r="D13" s="629"/>
      <c r="E13" s="68"/>
      <c r="F13" s="6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68"/>
      <c r="R13" s="68"/>
      <c r="S13" s="68"/>
      <c r="T13" s="68"/>
    </row>
    <row r="14" spans="1:20" ht="16.5" customHeight="1">
      <c r="A14" s="67"/>
      <c r="B14" s="67"/>
      <c r="C14" s="67"/>
      <c r="D14" s="67"/>
      <c r="E14" s="68"/>
      <c r="F14" s="6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68"/>
      <c r="R14" s="68"/>
      <c r="S14" s="68"/>
      <c r="T14" s="68"/>
    </row>
    <row r="15" spans="1:20" ht="17.25">
      <c r="A15" s="72" t="s">
        <v>63</v>
      </c>
      <c r="B15" s="72"/>
      <c r="C15" s="72"/>
      <c r="D15" s="72"/>
      <c r="E15" s="63"/>
      <c r="F15" s="69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68"/>
      <c r="R15" s="68"/>
      <c r="S15" s="68"/>
      <c r="T15" s="68"/>
    </row>
    <row r="16" spans="1:20" ht="17.25">
      <c r="A16" s="72"/>
      <c r="B16" s="72"/>
      <c r="C16" s="72"/>
      <c r="D16" s="72"/>
      <c r="E16" s="63"/>
      <c r="F16" s="69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68"/>
      <c r="R16" s="68"/>
      <c r="S16" s="68"/>
      <c r="T16" s="68"/>
    </row>
    <row r="17" spans="1:20" ht="18.75" customHeight="1">
      <c r="A17" s="630" t="s">
        <v>86</v>
      </c>
      <c r="B17" s="642" t="s">
        <v>58</v>
      </c>
      <c r="C17" s="642"/>
      <c r="D17" s="642"/>
      <c r="E17" s="642"/>
      <c r="F17" s="69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68"/>
      <c r="R17" s="68"/>
      <c r="S17" s="68"/>
      <c r="T17" s="68"/>
    </row>
    <row r="18" spans="1:20" s="78" customFormat="1" ht="102.75" customHeight="1">
      <c r="A18" s="630"/>
      <c r="B18" s="73" t="s">
        <v>293</v>
      </c>
      <c r="C18" s="73" t="s">
        <v>328</v>
      </c>
      <c r="D18" s="73" t="s">
        <v>5</v>
      </c>
      <c r="E18" s="74" t="s">
        <v>59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7"/>
      <c r="S18" s="77"/>
      <c r="T18" s="77"/>
    </row>
    <row r="19" spans="1:20" ht="24.75" customHeight="1">
      <c r="A19" s="79" t="s">
        <v>27</v>
      </c>
      <c r="B19" s="80">
        <v>30574</v>
      </c>
      <c r="C19" s="80">
        <v>25329.98734177215</v>
      </c>
      <c r="D19" s="80">
        <f>C19-B19</f>
        <v>-5244.01265822785</v>
      </c>
      <c r="E19" s="81">
        <f>D19/B19</f>
        <v>-0.1715186975282217</v>
      </c>
      <c r="F19" s="69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68"/>
      <c r="R19" s="68"/>
      <c r="S19" s="68"/>
      <c r="T19" s="68"/>
    </row>
    <row r="20" spans="1:20" ht="22.5" customHeight="1">
      <c r="A20" s="79" t="s">
        <v>87</v>
      </c>
      <c r="B20" s="80">
        <v>18739</v>
      </c>
      <c r="C20" s="80">
        <v>16886.6582278481</v>
      </c>
      <c r="D20" s="80">
        <f>C20-B20</f>
        <v>-1852.3417721519</v>
      </c>
      <c r="E20" s="81">
        <f>D20/B20</f>
        <v>-0.09884955291914722</v>
      </c>
      <c r="F20" s="69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68"/>
      <c r="R20" s="68"/>
      <c r="S20" s="68"/>
      <c r="T20" s="68"/>
    </row>
    <row r="21" spans="1:6" ht="25.5" customHeight="1">
      <c r="A21" s="79" t="s">
        <v>19</v>
      </c>
      <c r="B21" s="82">
        <f>SUM(B19,B20)</f>
        <v>49313</v>
      </c>
      <c r="C21" s="82">
        <f>SUM(C19,C20)</f>
        <v>42216.64556962025</v>
      </c>
      <c r="D21" s="80">
        <f>C21-B21</f>
        <v>-7096.3544303797535</v>
      </c>
      <c r="E21" s="81">
        <f>D21/B21</f>
        <v>-0.14390433415893888</v>
      </c>
      <c r="F21" s="59" t="s">
        <v>160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613" t="s">
        <v>294</v>
      </c>
      <c r="B24" s="613"/>
      <c r="C24" s="613"/>
      <c r="D24" s="613"/>
      <c r="G24" s="84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83"/>
      <c r="B25" s="83"/>
      <c r="C25" s="83"/>
      <c r="D25" s="83"/>
      <c r="G25" s="84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52.5" customHeight="1">
      <c r="A26" s="85" t="s">
        <v>137</v>
      </c>
      <c r="B26" s="85" t="s">
        <v>86</v>
      </c>
      <c r="C26" s="85" t="s">
        <v>295</v>
      </c>
      <c r="D26" s="86"/>
      <c r="G26" s="84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4" customHeight="1">
      <c r="A27" s="87">
        <v>1</v>
      </c>
      <c r="B27" s="88" t="s">
        <v>138</v>
      </c>
      <c r="C27" s="87">
        <v>248</v>
      </c>
      <c r="G27" s="84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4" customHeight="1">
      <c r="A28" s="87">
        <v>2</v>
      </c>
      <c r="B28" s="88" t="s">
        <v>139</v>
      </c>
      <c r="C28" s="87">
        <v>248</v>
      </c>
      <c r="G28" s="84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629" t="s">
        <v>64</v>
      </c>
      <c r="B31" s="629"/>
      <c r="C31" s="629"/>
      <c r="D31" s="631"/>
      <c r="E31" s="631"/>
      <c r="F31" s="90"/>
    </row>
    <row r="32" spans="1:6" ht="19.5" customHeight="1">
      <c r="A32" s="67"/>
      <c r="B32" s="67"/>
      <c r="C32" s="67"/>
      <c r="D32" s="89"/>
      <c r="E32" s="89"/>
      <c r="F32" s="90"/>
    </row>
    <row r="33" spans="1:6" ht="52.5" customHeight="1">
      <c r="A33" s="91" t="s">
        <v>67</v>
      </c>
      <c r="B33" s="85" t="s">
        <v>296</v>
      </c>
      <c r="C33" s="85" t="s">
        <v>272</v>
      </c>
      <c r="D33" s="85" t="s">
        <v>5</v>
      </c>
      <c r="E33" s="92" t="s">
        <v>59</v>
      </c>
      <c r="F33" s="90"/>
    </row>
    <row r="34" spans="1:5" ht="18" customHeight="1">
      <c r="A34" s="93" t="s">
        <v>27</v>
      </c>
      <c r="B34" s="593">
        <v>248</v>
      </c>
      <c r="C34" s="94">
        <v>237</v>
      </c>
      <c r="D34" s="95">
        <f>C34-B34</f>
        <v>-11</v>
      </c>
      <c r="E34" s="96">
        <f>D34/B34</f>
        <v>-0.04435483870967742</v>
      </c>
    </row>
    <row r="35" spans="1:5" ht="18" customHeight="1">
      <c r="A35" s="93" t="s">
        <v>87</v>
      </c>
      <c r="B35" s="593">
        <v>248</v>
      </c>
      <c r="C35" s="94">
        <v>237</v>
      </c>
      <c r="D35" s="95">
        <f>C35-B35</f>
        <v>-11</v>
      </c>
      <c r="E35" s="96">
        <f>D35/B35</f>
        <v>-0.04435483870967742</v>
      </c>
    </row>
    <row r="36" spans="1:5" ht="18" customHeight="1">
      <c r="A36" s="93" t="s">
        <v>85</v>
      </c>
      <c r="B36" s="593">
        <f>AVERAGE(B34:B35)</f>
        <v>248</v>
      </c>
      <c r="C36" s="95">
        <f>AVERAGE(C34:C35)</f>
        <v>237</v>
      </c>
      <c r="D36" s="95">
        <f>(D34+D35)/2</f>
        <v>-11</v>
      </c>
      <c r="E36" s="96">
        <f>D36/B36</f>
        <v>-0.04435483870967742</v>
      </c>
    </row>
    <row r="37" spans="1:5" ht="16.5">
      <c r="A37" s="97"/>
      <c r="B37" s="98"/>
      <c r="C37" s="98"/>
      <c r="D37" s="99"/>
      <c r="E37" s="100"/>
    </row>
    <row r="38" spans="1:5" ht="16.5">
      <c r="A38" s="97"/>
      <c r="B38" s="98"/>
      <c r="C38" s="98"/>
      <c r="D38" s="99"/>
      <c r="E38" s="100"/>
    </row>
    <row r="39" spans="1:5" ht="17.25">
      <c r="A39" s="629" t="s">
        <v>266</v>
      </c>
      <c r="B39" s="629"/>
      <c r="C39" s="629"/>
      <c r="D39" s="629"/>
      <c r="E39" s="101"/>
    </row>
    <row r="40" spans="1:5" ht="17.25">
      <c r="A40" s="67"/>
      <c r="B40" s="67"/>
      <c r="C40" s="67"/>
      <c r="D40" s="67"/>
      <c r="E40" s="101"/>
    </row>
    <row r="41" spans="1:5" ht="17.25">
      <c r="A41" s="629" t="s">
        <v>329</v>
      </c>
      <c r="B41" s="629"/>
      <c r="C41" s="629"/>
      <c r="D41" s="629"/>
      <c r="E41" s="101"/>
    </row>
    <row r="42" spans="1:5" ht="17.25">
      <c r="A42" s="67"/>
      <c r="B42" s="67"/>
      <c r="C42" s="67"/>
      <c r="D42" s="67"/>
      <c r="E42" s="101"/>
    </row>
    <row r="43" spans="1:20" s="78" customFormat="1" ht="82.5">
      <c r="A43" s="85" t="s">
        <v>67</v>
      </c>
      <c r="B43" s="85" t="s">
        <v>61</v>
      </c>
      <c r="C43" s="85" t="s">
        <v>330</v>
      </c>
      <c r="D43" s="85" t="s">
        <v>62</v>
      </c>
      <c r="E43" s="92" t="s">
        <v>59</v>
      </c>
      <c r="F43" s="75"/>
      <c r="G43" s="76"/>
      <c r="H43" s="76"/>
      <c r="I43" s="76"/>
      <c r="J43" s="102"/>
      <c r="K43" s="102"/>
      <c r="L43" s="102"/>
      <c r="M43" s="102"/>
      <c r="N43" s="102"/>
      <c r="O43" s="102"/>
      <c r="P43" s="76"/>
      <c r="Q43" s="77"/>
      <c r="R43" s="77"/>
      <c r="S43" s="77"/>
      <c r="T43" s="77"/>
    </row>
    <row r="44" spans="1:20" s="78" customFormat="1" ht="24" customHeight="1">
      <c r="A44" s="103" t="s">
        <v>27</v>
      </c>
      <c r="B44" s="104">
        <f>B19*B34</f>
        <v>7582352</v>
      </c>
      <c r="C44" s="587">
        <v>6003207</v>
      </c>
      <c r="D44" s="104">
        <f>C44-B44</f>
        <v>-1579145</v>
      </c>
      <c r="E44" s="105">
        <f>D44/B44</f>
        <v>-0.20826585207334083</v>
      </c>
      <c r="F44" s="75"/>
      <c r="H44" s="76"/>
      <c r="I44" s="76"/>
      <c r="J44" s="102"/>
      <c r="K44" s="102"/>
      <c r="L44" s="102"/>
      <c r="M44" s="102"/>
      <c r="N44" s="102"/>
      <c r="O44" s="102"/>
      <c r="P44" s="102"/>
      <c r="Q44" s="77"/>
      <c r="R44" s="77"/>
      <c r="S44" s="76"/>
      <c r="T44" s="77"/>
    </row>
    <row r="45" spans="1:20" s="78" customFormat="1" ht="24" customHeight="1">
      <c r="A45" s="103" t="s">
        <v>87</v>
      </c>
      <c r="B45" s="104">
        <f>B20*B35</f>
        <v>4647272</v>
      </c>
      <c r="C45" s="588">
        <v>4002138</v>
      </c>
      <c r="D45" s="104">
        <f>C45-B45</f>
        <v>-645134</v>
      </c>
      <c r="E45" s="105">
        <f>D45/B45</f>
        <v>-0.13881993565257209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106"/>
      <c r="Q45" s="77"/>
      <c r="R45" s="77"/>
      <c r="S45" s="76"/>
      <c r="T45" s="77"/>
    </row>
    <row r="46" spans="1:5" ht="24" customHeight="1">
      <c r="A46" s="103" t="s">
        <v>19</v>
      </c>
      <c r="B46" s="107">
        <f>SUM(B44,B45)</f>
        <v>12229624</v>
      </c>
      <c r="C46" s="107">
        <f>SUM(C44,C45)</f>
        <v>10005345</v>
      </c>
      <c r="D46" s="104">
        <f>C46-B46</f>
        <v>-2224279</v>
      </c>
      <c r="E46" s="105">
        <f>D46/B46</f>
        <v>-0.18187631933737292</v>
      </c>
    </row>
    <row r="47" spans="1:5" ht="16.5">
      <c r="A47" s="97"/>
      <c r="B47" s="98"/>
      <c r="C47" s="98"/>
      <c r="D47" s="99"/>
      <c r="E47" s="108"/>
    </row>
    <row r="48" spans="1:5" ht="14.25" customHeight="1">
      <c r="A48" s="109"/>
      <c r="B48" s="110"/>
      <c r="C48" s="110"/>
      <c r="D48" s="99"/>
      <c r="E48" s="108"/>
    </row>
    <row r="49" spans="1:16" ht="26.25" customHeight="1">
      <c r="A49" s="629" t="s">
        <v>355</v>
      </c>
      <c r="B49" s="629"/>
      <c r="C49" s="629"/>
      <c r="D49" s="629"/>
      <c r="E49" s="629"/>
      <c r="F49" s="629"/>
      <c r="G49" s="629"/>
      <c r="H49" s="629"/>
      <c r="I49" s="629"/>
      <c r="J49" s="629"/>
      <c r="K49" s="111"/>
      <c r="L49" s="111"/>
      <c r="M49" s="111"/>
      <c r="N49" s="111"/>
      <c r="O49" s="111"/>
      <c r="P49" s="53"/>
    </row>
    <row r="50" spans="1:16" ht="26.25" customHeight="1">
      <c r="A50" s="67"/>
      <c r="B50" s="67"/>
      <c r="C50" s="67"/>
      <c r="D50" s="67"/>
      <c r="E50" s="67"/>
      <c r="F50" s="112"/>
      <c r="G50" s="113"/>
      <c r="H50" s="67"/>
      <c r="I50" s="67"/>
      <c r="J50" s="67"/>
      <c r="K50" s="111"/>
      <c r="L50" s="111"/>
      <c r="M50" s="111"/>
      <c r="N50" s="111"/>
      <c r="O50" s="111"/>
      <c r="P50" s="53"/>
    </row>
    <row r="51" spans="1:16" ht="49.5">
      <c r="A51" s="85" t="s">
        <v>67</v>
      </c>
      <c r="B51" s="85" t="s">
        <v>331</v>
      </c>
      <c r="C51" s="623" t="s">
        <v>330</v>
      </c>
      <c r="D51" s="623"/>
      <c r="E51" s="85" t="s">
        <v>95</v>
      </c>
      <c r="F51" s="114"/>
      <c r="G51" s="115"/>
      <c r="H51" s="86"/>
      <c r="I51" s="86"/>
      <c r="J51" s="86"/>
      <c r="K51" s="53"/>
      <c r="L51" s="53"/>
      <c r="M51" s="53"/>
      <c r="N51" s="53"/>
      <c r="O51" s="53"/>
      <c r="P51" s="53"/>
    </row>
    <row r="52" spans="1:16" ht="21" customHeight="1">
      <c r="A52" s="116" t="s">
        <v>96</v>
      </c>
      <c r="B52" s="80">
        <f>B19*C27</f>
        <v>7582352</v>
      </c>
      <c r="C52" s="608">
        <f>C44</f>
        <v>6003207</v>
      </c>
      <c r="D52" s="609"/>
      <c r="E52" s="81">
        <f>C52/B52</f>
        <v>0.7917341479266592</v>
      </c>
      <c r="G52" s="84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116" t="s">
        <v>97</v>
      </c>
      <c r="B53" s="80">
        <f>B20*C28</f>
        <v>4647272</v>
      </c>
      <c r="C53" s="608">
        <f>C45</f>
        <v>4002138</v>
      </c>
      <c r="D53" s="609"/>
      <c r="E53" s="81">
        <f>C53/B53</f>
        <v>0.8611800643474279</v>
      </c>
      <c r="G53" s="76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103" t="s">
        <v>60</v>
      </c>
      <c r="B54" s="80">
        <f>SUM(B52,B53)</f>
        <v>12229624</v>
      </c>
      <c r="C54" s="600">
        <f>SUM(C52,C53)</f>
        <v>10005345</v>
      </c>
      <c r="D54" s="601"/>
      <c r="E54" s="81">
        <f>C54/B54</f>
        <v>0.8181236806626271</v>
      </c>
      <c r="G54" s="117"/>
      <c r="H54" s="118"/>
      <c r="I54" s="118"/>
      <c r="J54" s="53"/>
      <c r="K54" s="53"/>
      <c r="L54" s="53"/>
      <c r="M54" s="53"/>
      <c r="N54" s="53"/>
      <c r="O54" s="53"/>
      <c r="P54" s="53"/>
    </row>
    <row r="55" spans="1:20" s="78" customFormat="1" ht="15" customHeight="1">
      <c r="A55" s="119"/>
      <c r="B55" s="119"/>
      <c r="C55" s="119"/>
      <c r="D55" s="119"/>
      <c r="E55" s="100"/>
      <c r="F55" s="59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  <c r="R55" s="77"/>
      <c r="S55" s="77"/>
      <c r="T55" s="77"/>
    </row>
    <row r="56" spans="1:16" s="57" customFormat="1" ht="15">
      <c r="A56" s="1"/>
      <c r="B56" s="120"/>
      <c r="C56" s="120"/>
      <c r="D56" s="121"/>
      <c r="E56" s="121"/>
      <c r="F56" s="59"/>
      <c r="G56" s="122"/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6" s="57" customFormat="1" ht="15">
      <c r="A57" s="1"/>
      <c r="B57" s="120"/>
      <c r="C57" s="120"/>
      <c r="D57" s="121"/>
      <c r="E57" s="121"/>
      <c r="F57" s="59"/>
      <c r="G57" s="122"/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16" s="57" customFormat="1" ht="15">
      <c r="A58" s="1"/>
      <c r="B58" s="120"/>
      <c r="C58" s="120"/>
      <c r="D58" s="121"/>
      <c r="E58" s="121"/>
      <c r="F58" s="59"/>
      <c r="G58" s="122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20" ht="18" customHeight="1">
      <c r="A59" s="629" t="s">
        <v>146</v>
      </c>
      <c r="B59" s="629"/>
      <c r="C59" s="629"/>
      <c r="D59" s="124"/>
      <c r="E59" s="125"/>
      <c r="F59" s="114"/>
      <c r="G59" s="126"/>
      <c r="H59" s="127"/>
      <c r="I59" s="127"/>
      <c r="J59" s="127"/>
      <c r="K59" s="127"/>
      <c r="L59" s="127"/>
      <c r="M59" s="127"/>
      <c r="N59" s="127"/>
      <c r="O59" s="127"/>
      <c r="P59" s="127"/>
      <c r="Q59" s="118"/>
      <c r="R59" s="118"/>
      <c r="S59" s="118"/>
      <c r="T59" s="118"/>
    </row>
    <row r="60" spans="1:20" ht="18" customHeight="1">
      <c r="A60" s="67"/>
      <c r="B60" s="67"/>
      <c r="C60" s="67"/>
      <c r="D60" s="124"/>
      <c r="E60" s="125"/>
      <c r="F60" s="114"/>
      <c r="G60" s="126"/>
      <c r="H60" s="127"/>
      <c r="I60" s="127"/>
      <c r="J60" s="127"/>
      <c r="K60" s="127"/>
      <c r="L60" s="127"/>
      <c r="M60" s="127"/>
      <c r="N60" s="127"/>
      <c r="O60" s="127"/>
      <c r="P60" s="127"/>
      <c r="Q60" s="118"/>
      <c r="R60" s="118"/>
      <c r="S60" s="118"/>
      <c r="T60" s="118"/>
    </row>
    <row r="61" spans="1:20" ht="18" customHeight="1">
      <c r="A61" s="629" t="s">
        <v>273</v>
      </c>
      <c r="B61" s="629"/>
      <c r="C61" s="629"/>
      <c r="D61" s="629"/>
      <c r="E61" s="629"/>
      <c r="F61" s="629"/>
      <c r="G61" s="629"/>
      <c r="H61" s="111"/>
      <c r="I61" s="111"/>
      <c r="J61" s="111"/>
      <c r="K61" s="111"/>
      <c r="L61" s="111"/>
      <c r="M61" s="111"/>
      <c r="N61" s="111"/>
      <c r="O61" s="111"/>
      <c r="P61" s="128"/>
      <c r="Q61" s="111"/>
      <c r="R61" s="111"/>
      <c r="S61" s="111"/>
      <c r="T61" s="111"/>
    </row>
    <row r="62" spans="1:20" ht="18" customHeight="1">
      <c r="A62" s="67"/>
      <c r="B62" s="67"/>
      <c r="C62" s="67"/>
      <c r="D62" s="67"/>
      <c r="E62" s="67"/>
      <c r="F62" s="112"/>
      <c r="G62" s="113"/>
      <c r="H62" s="111"/>
      <c r="I62" s="111"/>
      <c r="J62" s="111"/>
      <c r="K62" s="111"/>
      <c r="L62" s="111"/>
      <c r="M62" s="111"/>
      <c r="N62" s="111"/>
      <c r="O62" s="111"/>
      <c r="P62" s="128"/>
      <c r="Q62" s="111"/>
      <c r="R62" s="111"/>
      <c r="S62" s="111"/>
      <c r="T62" s="111"/>
    </row>
    <row r="63" spans="1:20" s="498" customFormat="1" ht="49.5">
      <c r="A63" s="85" t="s">
        <v>2</v>
      </c>
      <c r="B63" s="85" t="s">
        <v>68</v>
      </c>
      <c r="C63" s="85" t="s">
        <v>69</v>
      </c>
      <c r="D63" s="85" t="s">
        <v>99</v>
      </c>
      <c r="E63" s="178" t="s">
        <v>70</v>
      </c>
      <c r="F63" s="179" t="s">
        <v>71</v>
      </c>
      <c r="G63" s="493"/>
      <c r="H63" s="524"/>
      <c r="I63" s="524"/>
      <c r="J63" s="524"/>
      <c r="K63" s="524"/>
      <c r="L63" s="524"/>
      <c r="M63" s="524"/>
      <c r="N63" s="524"/>
      <c r="O63" s="524"/>
      <c r="P63" s="524"/>
      <c r="Q63" s="525"/>
      <c r="R63" s="525"/>
      <c r="S63" s="525"/>
      <c r="T63" s="525"/>
    </row>
    <row r="64" spans="1:20" ht="24" customHeight="1">
      <c r="A64" s="131">
        <v>1</v>
      </c>
      <c r="B64" s="88" t="s">
        <v>247</v>
      </c>
      <c r="C64" s="132">
        <v>9</v>
      </c>
      <c r="D64" s="88">
        <v>9</v>
      </c>
      <c r="E64" s="132">
        <f>C64-D64</f>
        <v>0</v>
      </c>
      <c r="F64" s="133">
        <f>E64/C64</f>
        <v>0</v>
      </c>
      <c r="G64" s="134"/>
      <c r="H64" s="127"/>
      <c r="I64" s="127"/>
      <c r="J64" s="127"/>
      <c r="K64" s="127"/>
      <c r="L64" s="127"/>
      <c r="M64" s="127"/>
      <c r="N64" s="127"/>
      <c r="O64" s="127"/>
      <c r="P64" s="127"/>
      <c r="Q64" s="118"/>
      <c r="R64" s="118"/>
      <c r="S64" s="118"/>
      <c r="T64" s="118"/>
    </row>
    <row r="65" spans="1:20" ht="24" customHeight="1">
      <c r="A65" s="103"/>
      <c r="B65" s="135" t="s">
        <v>19</v>
      </c>
      <c r="C65" s="132">
        <f>SUM(C64:C64)</f>
        <v>9</v>
      </c>
      <c r="D65" s="132">
        <f>SUM(D64:D64)</f>
        <v>9</v>
      </c>
      <c r="E65" s="132">
        <f>C65-D65</f>
        <v>0</v>
      </c>
      <c r="F65" s="133">
        <f>E65/C65</f>
        <v>0</v>
      </c>
      <c r="G65" s="134"/>
      <c r="H65" s="127"/>
      <c r="I65" s="127"/>
      <c r="J65" s="127"/>
      <c r="K65" s="127"/>
      <c r="L65" s="127"/>
      <c r="M65" s="127"/>
      <c r="N65" s="127"/>
      <c r="O65" s="127"/>
      <c r="P65" s="127"/>
      <c r="Q65" s="118"/>
      <c r="R65" s="118"/>
      <c r="S65" s="118"/>
      <c r="T65" s="118"/>
    </row>
    <row r="66" spans="1:20" ht="22.5" customHeight="1">
      <c r="A66" s="97"/>
      <c r="B66" s="136"/>
      <c r="C66" s="137"/>
      <c r="D66" s="137"/>
      <c r="E66" s="137"/>
      <c r="F66" s="138"/>
      <c r="G66" s="134"/>
      <c r="H66" s="127"/>
      <c r="I66" s="127"/>
      <c r="J66" s="127"/>
      <c r="K66" s="127"/>
      <c r="L66" s="127"/>
      <c r="M66" s="127"/>
      <c r="N66" s="127"/>
      <c r="O66" s="127"/>
      <c r="P66" s="127"/>
      <c r="Q66" s="118"/>
      <c r="R66" s="118"/>
      <c r="S66" s="118"/>
      <c r="T66" s="118"/>
    </row>
    <row r="67" spans="1:20" ht="22.5" customHeight="1">
      <c r="A67" s="97"/>
      <c r="B67" s="136"/>
      <c r="C67" s="137"/>
      <c r="D67" s="137"/>
      <c r="E67" s="137"/>
      <c r="F67" s="138"/>
      <c r="G67" s="134"/>
      <c r="H67" s="127"/>
      <c r="I67" s="127"/>
      <c r="J67" s="127"/>
      <c r="K67" s="127"/>
      <c r="L67" s="127"/>
      <c r="M67" s="127"/>
      <c r="N67" s="127"/>
      <c r="O67" s="127"/>
      <c r="P67" s="127"/>
      <c r="Q67" s="118"/>
      <c r="R67" s="118"/>
      <c r="S67" s="118"/>
      <c r="T67" s="118"/>
    </row>
    <row r="68" spans="1:20" ht="12.75" customHeight="1">
      <c r="A68" s="1"/>
      <c r="B68" s="139"/>
      <c r="C68" s="140"/>
      <c r="D68" s="140"/>
      <c r="E68" s="141"/>
      <c r="F68" s="142"/>
      <c r="G68" s="134"/>
      <c r="H68" s="127"/>
      <c r="I68" s="127"/>
      <c r="J68" s="127"/>
      <c r="K68" s="127"/>
      <c r="L68" s="127"/>
      <c r="M68" s="127"/>
      <c r="N68" s="127"/>
      <c r="O68" s="127"/>
      <c r="P68" s="127"/>
      <c r="Q68" s="118"/>
      <c r="R68" s="118"/>
      <c r="S68" s="118"/>
      <c r="T68" s="118"/>
    </row>
    <row r="69" spans="1:20" ht="21.75" customHeight="1">
      <c r="A69" s="629" t="s">
        <v>274</v>
      </c>
      <c r="B69" s="629"/>
      <c r="C69" s="629"/>
      <c r="D69" s="629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  <c r="R69" s="629"/>
      <c r="S69" s="629"/>
      <c r="T69" s="629"/>
    </row>
    <row r="70" spans="1:20" ht="21.75" customHeight="1">
      <c r="A70" s="67"/>
      <c r="B70" s="67"/>
      <c r="C70" s="67"/>
      <c r="D70" s="67"/>
      <c r="E70" s="67"/>
      <c r="F70" s="112"/>
      <c r="G70" s="113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7" s="498" customFormat="1" ht="45.75" customHeight="1">
      <c r="A71" s="85" t="s">
        <v>2</v>
      </c>
      <c r="B71" s="85" t="s">
        <v>68</v>
      </c>
      <c r="C71" s="85" t="s">
        <v>69</v>
      </c>
      <c r="D71" s="85" t="s">
        <v>99</v>
      </c>
      <c r="E71" s="178" t="s">
        <v>70</v>
      </c>
      <c r="F71" s="179" t="s">
        <v>71</v>
      </c>
      <c r="G71" s="493"/>
      <c r="H71" s="494"/>
      <c r="I71" s="494"/>
      <c r="J71" s="494"/>
      <c r="K71" s="494"/>
      <c r="L71" s="494"/>
      <c r="M71" s="494"/>
      <c r="N71" s="494"/>
      <c r="O71" s="495"/>
      <c r="P71" s="495"/>
      <c r="Q71" s="496"/>
      <c r="R71" s="496"/>
      <c r="S71" s="496"/>
      <c r="T71" s="496"/>
      <c r="U71" s="283"/>
      <c r="V71" s="283"/>
      <c r="W71" s="283"/>
      <c r="X71" s="497"/>
      <c r="Y71" s="283"/>
      <c r="Z71" s="283"/>
      <c r="AA71" s="283"/>
    </row>
    <row r="72" spans="1:27" ht="24" customHeight="1">
      <c r="A72" s="131">
        <v>1</v>
      </c>
      <c r="B72" s="88" t="s">
        <v>247</v>
      </c>
      <c r="C72" s="132">
        <v>114</v>
      </c>
      <c r="D72" s="132">
        <v>114</v>
      </c>
      <c r="E72" s="88">
        <f>C72-D72</f>
        <v>0</v>
      </c>
      <c r="F72" s="133">
        <f>E72/C72</f>
        <v>0</v>
      </c>
      <c r="G72" s="147"/>
      <c r="H72" s="148"/>
      <c r="I72" s="148"/>
      <c r="J72" s="148"/>
      <c r="K72" s="148"/>
      <c r="L72" s="148"/>
      <c r="M72" s="148"/>
      <c r="N72" s="148"/>
      <c r="O72" s="149"/>
      <c r="P72" s="150"/>
      <c r="Q72" s="98"/>
      <c r="R72" s="98"/>
      <c r="S72" s="151"/>
      <c r="T72" s="98"/>
      <c r="U72" s="152"/>
      <c r="V72" s="152"/>
      <c r="W72" s="152"/>
      <c r="X72" s="120"/>
      <c r="Y72" s="153"/>
      <c r="Z72" s="120"/>
      <c r="AA72" s="120"/>
    </row>
    <row r="73" spans="1:27" ht="24" customHeight="1">
      <c r="A73" s="103"/>
      <c r="B73" s="135" t="s">
        <v>19</v>
      </c>
      <c r="C73" s="132">
        <f>SUM(C72)</f>
        <v>114</v>
      </c>
      <c r="D73" s="132">
        <f>SUM(D72)</f>
        <v>114</v>
      </c>
      <c r="E73" s="88">
        <f>C73-D73</f>
        <v>0</v>
      </c>
      <c r="F73" s="133">
        <f>E73/C73</f>
        <v>0</v>
      </c>
      <c r="G73" s="147"/>
      <c r="H73" s="148"/>
      <c r="I73" s="148"/>
      <c r="J73" s="148"/>
      <c r="K73" s="148"/>
      <c r="L73" s="148"/>
      <c r="M73" s="148"/>
      <c r="N73" s="148"/>
      <c r="O73" s="149"/>
      <c r="P73" s="149"/>
      <c r="Q73" s="154"/>
      <c r="R73" s="154"/>
      <c r="S73" s="154"/>
      <c r="T73" s="154"/>
      <c r="U73" s="120"/>
      <c r="V73" s="120"/>
      <c r="W73" s="120"/>
      <c r="X73" s="120"/>
      <c r="Y73" s="155"/>
      <c r="Z73" s="120"/>
      <c r="AA73" s="120"/>
    </row>
    <row r="74" spans="1:27" ht="18" customHeight="1">
      <c r="A74" s="156"/>
      <c r="B74" s="139"/>
      <c r="C74" s="157"/>
      <c r="D74" s="157"/>
      <c r="E74" s="158"/>
      <c r="F74" s="159"/>
      <c r="G74" s="147"/>
      <c r="H74" s="148"/>
      <c r="I74" s="148"/>
      <c r="J74" s="148"/>
      <c r="K74" s="148"/>
      <c r="L74" s="148"/>
      <c r="M74" s="148"/>
      <c r="N74" s="148"/>
      <c r="O74" s="149"/>
      <c r="P74" s="149"/>
      <c r="Q74" s="154"/>
      <c r="R74" s="154"/>
      <c r="S74" s="154"/>
      <c r="T74" s="154"/>
      <c r="U74" s="120"/>
      <c r="V74" s="120"/>
      <c r="W74" s="120"/>
      <c r="X74" s="120"/>
      <c r="Y74" s="155"/>
      <c r="Z74" s="120"/>
      <c r="AA74" s="120"/>
    </row>
    <row r="75" spans="1:27" ht="18" customHeight="1">
      <c r="A75" s="156"/>
      <c r="B75" s="139"/>
      <c r="C75" s="157"/>
      <c r="D75" s="157"/>
      <c r="E75" s="158"/>
      <c r="F75" s="159"/>
      <c r="G75" s="147"/>
      <c r="H75" s="148"/>
      <c r="I75" s="148"/>
      <c r="J75" s="148"/>
      <c r="K75" s="148"/>
      <c r="L75" s="148"/>
      <c r="M75" s="148"/>
      <c r="N75" s="148"/>
      <c r="O75" s="149"/>
      <c r="P75" s="149"/>
      <c r="Q75" s="154"/>
      <c r="R75" s="154"/>
      <c r="S75" s="154"/>
      <c r="T75" s="154"/>
      <c r="U75" s="120"/>
      <c r="V75" s="120"/>
      <c r="W75" s="120"/>
      <c r="X75" s="120"/>
      <c r="Y75" s="155"/>
      <c r="Z75" s="120"/>
      <c r="AA75" s="120"/>
    </row>
    <row r="76" spans="1:27" ht="17.25" customHeight="1">
      <c r="A76" s="156"/>
      <c r="B76" s="160"/>
      <c r="C76" s="158"/>
      <c r="D76" s="158"/>
      <c r="E76" s="158"/>
      <c r="F76" s="161"/>
      <c r="G76" s="147"/>
      <c r="H76" s="148"/>
      <c r="I76" s="148"/>
      <c r="J76" s="148"/>
      <c r="K76" s="148"/>
      <c r="L76" s="148"/>
      <c r="M76" s="148"/>
      <c r="N76" s="148"/>
      <c r="O76" s="149"/>
      <c r="P76" s="149"/>
      <c r="Q76" s="154"/>
      <c r="R76" s="154"/>
      <c r="S76" s="154"/>
      <c r="T76" s="154"/>
      <c r="U76" s="120"/>
      <c r="V76" s="120"/>
      <c r="W76" s="120"/>
      <c r="X76" s="120"/>
      <c r="Y76" s="155"/>
      <c r="Z76" s="120"/>
      <c r="AA76" s="120"/>
    </row>
    <row r="77" spans="1:27" ht="19.5" customHeight="1">
      <c r="A77" s="156"/>
      <c r="B77" s="162"/>
      <c r="C77" s="162"/>
      <c r="D77" s="162"/>
      <c r="E77" s="162"/>
      <c r="F77" s="163"/>
      <c r="G77" s="147"/>
      <c r="H77" s="148"/>
      <c r="I77" s="148"/>
      <c r="J77" s="148"/>
      <c r="K77" s="148"/>
      <c r="L77" s="148"/>
      <c r="M77" s="148"/>
      <c r="N77" s="148"/>
      <c r="O77" s="149"/>
      <c r="P77" s="149"/>
      <c r="Q77" s="154"/>
      <c r="R77" s="154"/>
      <c r="S77" s="154"/>
      <c r="T77" s="154"/>
      <c r="U77" s="120"/>
      <c r="V77" s="120"/>
      <c r="W77" s="120"/>
      <c r="X77" s="120"/>
      <c r="Y77" s="120"/>
      <c r="Z77" s="120"/>
      <c r="AA77" s="120"/>
    </row>
    <row r="78" spans="1:27" s="86" customFormat="1" ht="16.5">
      <c r="A78" s="629" t="s">
        <v>275</v>
      </c>
      <c r="B78" s="629"/>
      <c r="C78" s="629"/>
      <c r="D78" s="629"/>
      <c r="E78" s="629"/>
      <c r="F78" s="629"/>
      <c r="G78" s="629"/>
      <c r="H78" s="67"/>
      <c r="I78" s="67"/>
      <c r="J78" s="67"/>
      <c r="K78" s="67"/>
      <c r="L78" s="67"/>
      <c r="M78" s="67"/>
      <c r="N78" s="67"/>
      <c r="O78" s="67"/>
      <c r="P78" s="164"/>
      <c r="Q78" s="67"/>
      <c r="R78" s="67"/>
      <c r="S78" s="67"/>
      <c r="T78" s="67"/>
      <c r="U78" s="165"/>
      <c r="V78" s="165"/>
      <c r="W78" s="165"/>
      <c r="X78" s="165"/>
      <c r="Y78" s="165"/>
      <c r="Z78" s="165"/>
      <c r="AA78" s="165"/>
    </row>
    <row r="79" spans="1:27" s="86" customFormat="1" ht="64.5" customHeight="1">
      <c r="A79" s="85" t="s">
        <v>2</v>
      </c>
      <c r="B79" s="85" t="s">
        <v>68</v>
      </c>
      <c r="C79" s="85" t="s">
        <v>297</v>
      </c>
      <c r="D79" s="91" t="s">
        <v>98</v>
      </c>
      <c r="E79" s="129" t="s">
        <v>5</v>
      </c>
      <c r="F79" s="130" t="s">
        <v>6</v>
      </c>
      <c r="G79" s="126"/>
      <c r="H79" s="143"/>
      <c r="I79" s="143"/>
      <c r="J79" s="143"/>
      <c r="K79" s="143"/>
      <c r="L79" s="143"/>
      <c r="M79" s="143"/>
      <c r="N79" s="143"/>
      <c r="O79" s="144"/>
      <c r="P79" s="144"/>
      <c r="Q79" s="145"/>
      <c r="R79" s="145"/>
      <c r="S79" s="145"/>
      <c r="T79" s="145"/>
      <c r="U79" s="165"/>
      <c r="V79" s="165"/>
      <c r="W79" s="165"/>
      <c r="X79" s="165"/>
      <c r="Y79" s="165"/>
      <c r="Z79" s="165"/>
      <c r="AA79" s="165"/>
    </row>
    <row r="80" spans="1:20" ht="24" customHeight="1">
      <c r="A80" s="166">
        <v>1</v>
      </c>
      <c r="B80" s="88" t="s">
        <v>247</v>
      </c>
      <c r="C80" s="132">
        <v>30574</v>
      </c>
      <c r="D80" s="167">
        <v>25329.98734177215</v>
      </c>
      <c r="E80" s="168">
        <f>D80-C80</f>
        <v>-5244.01265822785</v>
      </c>
      <c r="F80" s="169">
        <f>E80/C80</f>
        <v>-0.1715186975282217</v>
      </c>
      <c r="G80" s="147"/>
      <c r="H80" s="148"/>
      <c r="I80" s="148"/>
      <c r="J80" s="148"/>
      <c r="K80" s="148"/>
      <c r="L80" s="148"/>
      <c r="M80" s="148"/>
      <c r="N80" s="148"/>
      <c r="O80" s="148"/>
      <c r="P80" s="148"/>
      <c r="Q80" s="170"/>
      <c r="R80" s="170"/>
      <c r="S80" s="170"/>
      <c r="T80" s="170"/>
    </row>
    <row r="81" spans="1:20" ht="24" customHeight="1">
      <c r="A81" s="103"/>
      <c r="B81" s="135" t="s">
        <v>19</v>
      </c>
      <c r="C81" s="167">
        <f>SUM(C80:C80)</f>
        <v>30574</v>
      </c>
      <c r="D81" s="167">
        <f>SUM(D80:D80)</f>
        <v>25329.98734177215</v>
      </c>
      <c r="E81" s="168">
        <f>D81-C81</f>
        <v>-5244.01265822785</v>
      </c>
      <c r="F81" s="169">
        <f>E81/C81</f>
        <v>-0.1715186975282217</v>
      </c>
      <c r="G81" s="171"/>
      <c r="H81" s="172"/>
      <c r="I81" s="172"/>
      <c r="J81" s="172"/>
      <c r="K81" s="172"/>
      <c r="L81" s="172"/>
      <c r="M81" s="172"/>
      <c r="N81" s="172"/>
      <c r="O81" s="172"/>
      <c r="P81" s="172"/>
      <c r="Q81" s="173"/>
      <c r="R81" s="173"/>
      <c r="S81" s="173"/>
      <c r="T81" s="173"/>
    </row>
    <row r="82" spans="1:20" ht="16.5">
      <c r="A82" s="97"/>
      <c r="B82" s="136"/>
      <c r="C82" s="174"/>
      <c r="D82" s="174"/>
      <c r="E82" s="175"/>
      <c r="F82" s="176"/>
      <c r="G82" s="171"/>
      <c r="H82" s="172"/>
      <c r="I82" s="172"/>
      <c r="J82" s="172"/>
      <c r="K82" s="172"/>
      <c r="L82" s="172"/>
      <c r="M82" s="172"/>
      <c r="N82" s="172"/>
      <c r="O82" s="172"/>
      <c r="P82" s="172"/>
      <c r="Q82" s="173"/>
      <c r="R82" s="173"/>
      <c r="S82" s="173"/>
      <c r="T82" s="173"/>
    </row>
    <row r="83" spans="1:20" ht="16.5">
      <c r="A83" s="97"/>
      <c r="B83" s="136"/>
      <c r="C83" s="174"/>
      <c r="D83" s="174"/>
      <c r="E83" s="175"/>
      <c r="F83" s="176"/>
      <c r="G83" s="171"/>
      <c r="H83" s="172"/>
      <c r="I83" s="172"/>
      <c r="J83" s="172"/>
      <c r="K83" s="172"/>
      <c r="L83" s="172"/>
      <c r="M83" s="172"/>
      <c r="N83" s="172"/>
      <c r="O83" s="172"/>
      <c r="P83" s="172"/>
      <c r="Q83" s="173"/>
      <c r="R83" s="173"/>
      <c r="S83" s="173"/>
      <c r="T83" s="173"/>
    </row>
    <row r="84" spans="1:20" ht="12.75" customHeight="1">
      <c r="A84" s="1"/>
      <c r="B84" s="4"/>
      <c r="C84" s="4"/>
      <c r="D84" s="157"/>
      <c r="E84" s="4"/>
      <c r="F84" s="142"/>
      <c r="G84" s="134"/>
      <c r="H84" s="127"/>
      <c r="I84" s="127"/>
      <c r="J84" s="127"/>
      <c r="K84" s="127"/>
      <c r="L84" s="127"/>
      <c r="M84" s="127"/>
      <c r="N84" s="127"/>
      <c r="O84" s="127"/>
      <c r="P84" s="127"/>
      <c r="Q84" s="118"/>
      <c r="R84" s="118"/>
      <c r="S84" s="118"/>
      <c r="T84" s="118"/>
    </row>
    <row r="85" spans="1:20" s="86" customFormat="1" ht="27" customHeight="1">
      <c r="A85" s="629" t="s">
        <v>276</v>
      </c>
      <c r="B85" s="629"/>
      <c r="C85" s="629"/>
      <c r="D85" s="629"/>
      <c r="E85" s="629"/>
      <c r="F85" s="629"/>
      <c r="G85" s="126"/>
      <c r="H85" s="143"/>
      <c r="I85" s="143"/>
      <c r="J85" s="143"/>
      <c r="K85" s="143"/>
      <c r="L85" s="143"/>
      <c r="M85" s="143"/>
      <c r="N85" s="143"/>
      <c r="O85" s="143"/>
      <c r="P85" s="143"/>
      <c r="Q85" s="177"/>
      <c r="R85" s="177"/>
      <c r="S85" s="177"/>
      <c r="T85" s="177"/>
    </row>
    <row r="86" spans="1:20" s="86" customFormat="1" ht="62.25" customHeight="1">
      <c r="A86" s="85" t="s">
        <v>2</v>
      </c>
      <c r="B86" s="85" t="s">
        <v>68</v>
      </c>
      <c r="C86" s="85" t="s">
        <v>297</v>
      </c>
      <c r="D86" s="85" t="s">
        <v>98</v>
      </c>
      <c r="E86" s="178" t="s">
        <v>5</v>
      </c>
      <c r="F86" s="179" t="s">
        <v>6</v>
      </c>
      <c r="G86" s="126"/>
      <c r="H86" s="143"/>
      <c r="I86" s="143"/>
      <c r="J86" s="143"/>
      <c r="K86" s="143"/>
      <c r="L86" s="143"/>
      <c r="M86" s="143"/>
      <c r="N86" s="143"/>
      <c r="O86" s="143"/>
      <c r="P86" s="143"/>
      <c r="Q86" s="177"/>
      <c r="R86" s="177"/>
      <c r="S86" s="177"/>
      <c r="T86" s="177"/>
    </row>
    <row r="87" spans="1:20" ht="24" customHeight="1">
      <c r="A87" s="166">
        <v>1</v>
      </c>
      <c r="B87" s="88" t="s">
        <v>247</v>
      </c>
      <c r="C87" s="88">
        <v>18739</v>
      </c>
      <c r="D87" s="168">
        <v>16886.6582278481</v>
      </c>
      <c r="E87" s="167">
        <f>D87-C87</f>
        <v>-1852.3417721519</v>
      </c>
      <c r="F87" s="133">
        <f>E87/C87</f>
        <v>-0.09884955291914722</v>
      </c>
      <c r="G87" s="134"/>
      <c r="H87" s="127"/>
      <c r="I87" s="127"/>
      <c r="J87" s="127"/>
      <c r="K87" s="127"/>
      <c r="L87" s="127"/>
      <c r="M87" s="127"/>
      <c r="N87" s="127"/>
      <c r="O87" s="127"/>
      <c r="P87" s="127"/>
      <c r="Q87" s="118"/>
      <c r="R87" s="118"/>
      <c r="S87" s="118"/>
      <c r="T87" s="118"/>
    </row>
    <row r="88" spans="1:20" ht="24" customHeight="1">
      <c r="A88" s="103"/>
      <c r="B88" s="135" t="s">
        <v>19</v>
      </c>
      <c r="C88" s="167">
        <f>SUM(C87:C87)</f>
        <v>18739</v>
      </c>
      <c r="D88" s="167">
        <f>SUM(D87:D87)</f>
        <v>16886.6582278481</v>
      </c>
      <c r="E88" s="167">
        <f>D88-C88</f>
        <v>-1852.3417721519</v>
      </c>
      <c r="F88" s="133">
        <f>E88/C88</f>
        <v>-0.09884955291914722</v>
      </c>
      <c r="G88" s="134"/>
      <c r="H88" s="127"/>
      <c r="I88" s="127"/>
      <c r="J88" s="127"/>
      <c r="K88" s="127"/>
      <c r="L88" s="127"/>
      <c r="M88" s="127"/>
      <c r="N88" s="127"/>
      <c r="O88" s="127"/>
      <c r="P88" s="127"/>
      <c r="Q88" s="118"/>
      <c r="R88" s="118"/>
      <c r="S88" s="118"/>
      <c r="T88" s="118"/>
    </row>
    <row r="89" spans="1:20" ht="17.25" customHeight="1">
      <c r="A89" s="97"/>
      <c r="B89" s="136"/>
      <c r="C89" s="174"/>
      <c r="D89" s="174"/>
      <c r="E89" s="174"/>
      <c r="F89" s="138"/>
      <c r="G89" s="134"/>
      <c r="H89" s="127"/>
      <c r="I89" s="127"/>
      <c r="J89" s="127"/>
      <c r="K89" s="127"/>
      <c r="L89" s="127"/>
      <c r="M89" s="127"/>
      <c r="N89" s="127"/>
      <c r="O89" s="127"/>
      <c r="P89" s="127"/>
      <c r="Q89" s="118"/>
      <c r="R89" s="118"/>
      <c r="S89" s="118"/>
      <c r="T89" s="118"/>
    </row>
    <row r="90" spans="1:20" ht="17.25" customHeight="1">
      <c r="A90" s="97"/>
      <c r="B90" s="136"/>
      <c r="C90" s="174"/>
      <c r="D90" s="174"/>
      <c r="E90" s="174"/>
      <c r="F90" s="138"/>
      <c r="G90" s="134"/>
      <c r="H90" s="127"/>
      <c r="I90" s="127"/>
      <c r="J90" s="127"/>
      <c r="K90" s="127"/>
      <c r="L90" s="127"/>
      <c r="M90" s="127"/>
      <c r="N90" s="127"/>
      <c r="O90" s="127"/>
      <c r="P90" s="127"/>
      <c r="Q90" s="118"/>
      <c r="R90" s="118"/>
      <c r="S90" s="118"/>
      <c r="T90" s="118"/>
    </row>
    <row r="91" spans="1:20" ht="17.25" customHeight="1">
      <c r="A91" s="97"/>
      <c r="B91" s="136"/>
      <c r="C91" s="174"/>
      <c r="D91" s="174"/>
      <c r="E91" s="174"/>
      <c r="F91" s="138"/>
      <c r="G91" s="134"/>
      <c r="H91" s="127"/>
      <c r="I91" s="127"/>
      <c r="J91" s="127"/>
      <c r="K91" s="127"/>
      <c r="L91" s="127"/>
      <c r="M91" s="127"/>
      <c r="N91" s="127"/>
      <c r="O91" s="127"/>
      <c r="P91" s="127"/>
      <c r="Q91" s="118"/>
      <c r="R91" s="118"/>
      <c r="S91" s="118"/>
      <c r="T91" s="118"/>
    </row>
    <row r="92" spans="1:20" ht="12.75" customHeight="1">
      <c r="A92" s="1"/>
      <c r="B92" s="4"/>
      <c r="C92" s="4"/>
      <c r="D92" s="157"/>
      <c r="E92" s="157"/>
      <c r="F92" s="142"/>
      <c r="G92" s="134"/>
      <c r="H92" s="127"/>
      <c r="I92" s="127"/>
      <c r="J92" s="127"/>
      <c r="K92" s="127"/>
      <c r="L92" s="127"/>
      <c r="M92" s="127"/>
      <c r="N92" s="127"/>
      <c r="O92" s="127"/>
      <c r="P92" s="127"/>
      <c r="Q92" s="118"/>
      <c r="R92" s="118"/>
      <c r="S92" s="118"/>
      <c r="T92" s="118"/>
    </row>
    <row r="93" spans="1:20" ht="12.75" customHeight="1">
      <c r="A93" s="1"/>
      <c r="B93" s="4"/>
      <c r="C93" s="4"/>
      <c r="D93" s="157"/>
      <c r="E93" s="157"/>
      <c r="F93" s="142"/>
      <c r="G93" s="134"/>
      <c r="H93" s="127"/>
      <c r="I93" s="127"/>
      <c r="J93" s="127"/>
      <c r="K93" s="127"/>
      <c r="L93" s="127"/>
      <c r="M93" s="127"/>
      <c r="N93" s="127"/>
      <c r="O93" s="127"/>
      <c r="P93" s="127"/>
      <c r="Q93" s="118"/>
      <c r="R93" s="118"/>
      <c r="S93" s="118"/>
      <c r="T93" s="118"/>
    </row>
    <row r="94" spans="1:20" ht="12.75" customHeight="1">
      <c r="A94" s="1"/>
      <c r="B94" s="4"/>
      <c r="C94" s="4"/>
      <c r="D94" s="157"/>
      <c r="E94" s="157"/>
      <c r="F94" s="142"/>
      <c r="G94" s="134"/>
      <c r="H94" s="127"/>
      <c r="I94" s="127"/>
      <c r="J94" s="127"/>
      <c r="K94" s="127"/>
      <c r="L94" s="127"/>
      <c r="M94" s="127"/>
      <c r="N94" s="127"/>
      <c r="O94" s="127"/>
      <c r="P94" s="127"/>
      <c r="Q94" s="118"/>
      <c r="R94" s="118"/>
      <c r="S94" s="118"/>
      <c r="T94" s="118"/>
    </row>
    <row r="95" spans="1:20" ht="17.25">
      <c r="A95" s="629" t="s">
        <v>277</v>
      </c>
      <c r="B95" s="629"/>
      <c r="C95" s="629"/>
      <c r="D95" s="629"/>
      <c r="E95" s="629"/>
      <c r="F95" s="629"/>
      <c r="G95" s="629"/>
      <c r="H95" s="7"/>
      <c r="I95" s="7"/>
      <c r="J95" s="7"/>
      <c r="K95" s="7"/>
      <c r="L95" s="7"/>
      <c r="M95" s="7"/>
      <c r="N95" s="7"/>
      <c r="O95" s="7"/>
      <c r="P95" s="180"/>
      <c r="Q95" s="7"/>
      <c r="R95" s="7"/>
      <c r="S95" s="7"/>
      <c r="T95" s="7"/>
    </row>
    <row r="96" spans="1:20" ht="64.5" customHeight="1">
      <c r="A96" s="85" t="s">
        <v>2</v>
      </c>
      <c r="B96" s="85" t="s">
        <v>68</v>
      </c>
      <c r="C96" s="85" t="s">
        <v>298</v>
      </c>
      <c r="D96" s="85" t="s">
        <v>98</v>
      </c>
      <c r="E96" s="178" t="s">
        <v>5</v>
      </c>
      <c r="F96" s="179" t="s">
        <v>6</v>
      </c>
      <c r="G96" s="126"/>
      <c r="H96" s="148"/>
      <c r="I96" s="148"/>
      <c r="J96" s="148"/>
      <c r="K96" s="148"/>
      <c r="L96" s="148"/>
      <c r="M96" s="148"/>
      <c r="N96" s="148"/>
      <c r="O96" s="148"/>
      <c r="P96" s="148"/>
      <c r="Q96" s="170"/>
      <c r="R96" s="170"/>
      <c r="S96" s="170"/>
      <c r="T96" s="170"/>
    </row>
    <row r="97" spans="1:20" ht="24" customHeight="1">
      <c r="A97" s="166">
        <v>1</v>
      </c>
      <c r="B97" s="88" t="s">
        <v>247</v>
      </c>
      <c r="C97" s="132">
        <v>52750</v>
      </c>
      <c r="D97" s="167">
        <v>25330</v>
      </c>
      <c r="E97" s="168">
        <f>D97-C97</f>
        <v>-27420</v>
      </c>
      <c r="F97" s="169">
        <f>E97/C97</f>
        <v>-0.5198104265402843</v>
      </c>
      <c r="G97" s="147"/>
      <c r="H97" s="148"/>
      <c r="I97" s="148"/>
      <c r="J97" s="148"/>
      <c r="K97" s="148"/>
      <c r="L97" s="148"/>
      <c r="M97" s="148"/>
      <c r="N97" s="148"/>
      <c r="O97" s="148"/>
      <c r="P97" s="148"/>
      <c r="Q97" s="170"/>
      <c r="R97" s="170"/>
      <c r="S97" s="170"/>
      <c r="T97" s="170"/>
    </row>
    <row r="98" spans="1:20" ht="24" customHeight="1">
      <c r="A98" s="103"/>
      <c r="B98" s="135" t="s">
        <v>19</v>
      </c>
      <c r="C98" s="167">
        <f>SUM(C97:C97)</f>
        <v>52750</v>
      </c>
      <c r="D98" s="167">
        <f>SUM(D97:D97)</f>
        <v>25330</v>
      </c>
      <c r="E98" s="168">
        <f>D98-C98</f>
        <v>-27420</v>
      </c>
      <c r="F98" s="169">
        <f>E98/C98</f>
        <v>-0.5198104265402843</v>
      </c>
      <c r="G98" s="171"/>
      <c r="H98" s="172"/>
      <c r="I98" s="172"/>
      <c r="J98" s="172"/>
      <c r="K98" s="172"/>
      <c r="L98" s="172"/>
      <c r="M98" s="172"/>
      <c r="N98" s="172"/>
      <c r="O98" s="172"/>
      <c r="P98" s="172"/>
      <c r="Q98" s="173"/>
      <c r="R98" s="173"/>
      <c r="S98" s="173"/>
      <c r="T98" s="173"/>
    </row>
    <row r="99" spans="1:20" ht="12.75" customHeight="1">
      <c r="A99" s="1"/>
      <c r="B99" s="4"/>
      <c r="C99" s="4"/>
      <c r="D99" s="157"/>
      <c r="E99" s="4"/>
      <c r="F99" s="142"/>
      <c r="G99" s="134"/>
      <c r="H99" s="127"/>
      <c r="I99" s="127"/>
      <c r="J99" s="127"/>
      <c r="K99" s="127"/>
      <c r="L99" s="127"/>
      <c r="M99" s="127"/>
      <c r="N99" s="127"/>
      <c r="O99" s="127"/>
      <c r="P99" s="127"/>
      <c r="Q99" s="118"/>
      <c r="R99" s="118"/>
      <c r="S99" s="118"/>
      <c r="T99" s="118"/>
    </row>
    <row r="100" spans="1:20" ht="27" customHeight="1">
      <c r="A100" s="629" t="s">
        <v>278</v>
      </c>
      <c r="B100" s="629"/>
      <c r="C100" s="629"/>
      <c r="D100" s="629"/>
      <c r="E100" s="629"/>
      <c r="F100" s="629"/>
      <c r="G100" s="134"/>
      <c r="H100" s="127"/>
      <c r="I100" s="127"/>
      <c r="J100" s="127"/>
      <c r="K100" s="127"/>
      <c r="L100" s="127"/>
      <c r="M100" s="127"/>
      <c r="N100" s="127"/>
      <c r="O100" s="127"/>
      <c r="P100" s="127"/>
      <c r="Q100" s="118"/>
      <c r="R100" s="118"/>
      <c r="S100" s="118"/>
      <c r="T100" s="118"/>
    </row>
    <row r="101" spans="1:20" ht="66">
      <c r="A101" s="85" t="s">
        <v>2</v>
      </c>
      <c r="B101" s="85" t="s">
        <v>68</v>
      </c>
      <c r="C101" s="85" t="s">
        <v>298</v>
      </c>
      <c r="D101" s="85" t="s">
        <v>98</v>
      </c>
      <c r="E101" s="178" t="s">
        <v>5</v>
      </c>
      <c r="F101" s="179" t="s">
        <v>6</v>
      </c>
      <c r="G101" s="134"/>
      <c r="H101" s="127"/>
      <c r="I101" s="127"/>
      <c r="J101" s="127"/>
      <c r="K101" s="127"/>
      <c r="L101" s="127"/>
      <c r="M101" s="127"/>
      <c r="N101" s="127"/>
      <c r="O101" s="127"/>
      <c r="P101" s="127"/>
      <c r="Q101" s="118"/>
      <c r="R101" s="118"/>
      <c r="S101" s="118"/>
      <c r="T101" s="118"/>
    </row>
    <row r="102" spans="1:20" ht="24" customHeight="1">
      <c r="A102" s="166">
        <v>1</v>
      </c>
      <c r="B102" s="88" t="s">
        <v>247</v>
      </c>
      <c r="C102" s="88">
        <v>42584</v>
      </c>
      <c r="D102" s="168">
        <v>16887</v>
      </c>
      <c r="E102" s="167">
        <f>D102-C102</f>
        <v>-25697</v>
      </c>
      <c r="F102" s="133">
        <f>E102/C102</f>
        <v>-0.6034426075521323</v>
      </c>
      <c r="G102" s="134"/>
      <c r="H102" s="127"/>
      <c r="I102" s="127"/>
      <c r="J102" s="127"/>
      <c r="K102" s="127"/>
      <c r="L102" s="127"/>
      <c r="M102" s="127"/>
      <c r="N102" s="127"/>
      <c r="O102" s="127"/>
      <c r="P102" s="127"/>
      <c r="Q102" s="118"/>
      <c r="R102" s="118"/>
      <c r="S102" s="118"/>
      <c r="T102" s="118"/>
    </row>
    <row r="103" spans="1:20" ht="24" customHeight="1">
      <c r="A103" s="103"/>
      <c r="B103" s="135" t="s">
        <v>19</v>
      </c>
      <c r="C103" s="167">
        <f>SUM(C102:C102)</f>
        <v>42584</v>
      </c>
      <c r="D103" s="167">
        <f>SUM(D102:D102)</f>
        <v>16887</v>
      </c>
      <c r="E103" s="167">
        <f>D103-C103</f>
        <v>-25697</v>
      </c>
      <c r="F103" s="133">
        <f>E103/C103</f>
        <v>-0.6034426075521323</v>
      </c>
      <c r="G103" s="134"/>
      <c r="H103" s="127"/>
      <c r="I103" s="127"/>
      <c r="J103" s="127"/>
      <c r="K103" s="127"/>
      <c r="L103" s="127"/>
      <c r="M103" s="127"/>
      <c r="N103" s="127"/>
      <c r="O103" s="127"/>
      <c r="P103" s="127"/>
      <c r="Q103" s="118"/>
      <c r="R103" s="118"/>
      <c r="S103" s="118"/>
      <c r="T103" s="118"/>
    </row>
    <row r="104" spans="1:20" ht="12.75" customHeight="1">
      <c r="A104" s="1"/>
      <c r="B104" s="4"/>
      <c r="C104" s="4"/>
      <c r="D104" s="157"/>
      <c r="E104" s="157"/>
      <c r="F104" s="142"/>
      <c r="G104" s="134"/>
      <c r="H104" s="127"/>
      <c r="I104" s="127"/>
      <c r="J104" s="127"/>
      <c r="K104" s="127"/>
      <c r="L104" s="127"/>
      <c r="M104" s="127"/>
      <c r="N104" s="127"/>
      <c r="O104" s="127"/>
      <c r="P104" s="127"/>
      <c r="Q104" s="118"/>
      <c r="R104" s="118"/>
      <c r="S104" s="118"/>
      <c r="T104" s="118"/>
    </row>
    <row r="105" spans="1:20" ht="12.75" customHeight="1">
      <c r="A105" s="1"/>
      <c r="B105" s="4"/>
      <c r="C105" s="4"/>
      <c r="D105" s="157"/>
      <c r="E105" s="157"/>
      <c r="F105" s="142"/>
      <c r="G105" s="134"/>
      <c r="H105" s="127"/>
      <c r="I105" s="127"/>
      <c r="J105" s="127"/>
      <c r="K105" s="127"/>
      <c r="L105" s="127"/>
      <c r="M105" s="127"/>
      <c r="N105" s="127"/>
      <c r="O105" s="127"/>
      <c r="P105" s="127"/>
      <c r="Q105" s="118"/>
      <c r="R105" s="118"/>
      <c r="S105" s="118"/>
      <c r="T105" s="118"/>
    </row>
    <row r="106" spans="1:20" ht="12.75" customHeight="1">
      <c r="A106" s="1"/>
      <c r="B106" s="4"/>
      <c r="C106" s="4"/>
      <c r="D106" s="157"/>
      <c r="E106" s="157"/>
      <c r="F106" s="142"/>
      <c r="G106" s="134"/>
      <c r="H106" s="127"/>
      <c r="I106" s="127"/>
      <c r="J106" s="127"/>
      <c r="K106" s="127"/>
      <c r="L106" s="127"/>
      <c r="M106" s="127"/>
      <c r="N106" s="127"/>
      <c r="O106" s="127"/>
      <c r="P106" s="127"/>
      <c r="Q106" s="118"/>
      <c r="R106" s="118"/>
      <c r="S106" s="118"/>
      <c r="T106" s="118"/>
    </row>
    <row r="107" spans="1:20" ht="12.75" customHeight="1">
      <c r="A107" s="1"/>
      <c r="B107" s="4"/>
      <c r="C107" s="4"/>
      <c r="D107" s="157"/>
      <c r="E107" s="157"/>
      <c r="F107" s="142"/>
      <c r="G107" s="134"/>
      <c r="H107" s="127"/>
      <c r="I107" s="127"/>
      <c r="J107" s="127"/>
      <c r="K107" s="127"/>
      <c r="L107" s="127"/>
      <c r="M107" s="127"/>
      <c r="N107" s="127"/>
      <c r="O107" s="127"/>
      <c r="P107" s="127"/>
      <c r="Q107" s="118"/>
      <c r="R107" s="118"/>
      <c r="S107" s="118"/>
      <c r="T107" s="118"/>
    </row>
    <row r="108" spans="1:16" s="183" customFormat="1" ht="16.5">
      <c r="A108" s="625" t="s">
        <v>299</v>
      </c>
      <c r="B108" s="625"/>
      <c r="C108" s="625"/>
      <c r="D108" s="625"/>
      <c r="E108" s="625"/>
      <c r="F108" s="625"/>
      <c r="G108" s="181"/>
      <c r="H108" s="182"/>
      <c r="I108" s="182"/>
      <c r="N108" s="182"/>
      <c r="O108" s="182"/>
      <c r="P108" s="182"/>
    </row>
    <row r="109" spans="1:6" ht="17.25">
      <c r="A109" s="625" t="s">
        <v>279</v>
      </c>
      <c r="B109" s="625"/>
      <c r="C109" s="625"/>
      <c r="D109" s="625"/>
      <c r="E109" s="625"/>
      <c r="F109" s="625"/>
    </row>
    <row r="110" spans="1:27" ht="66.75">
      <c r="A110" s="91" t="s">
        <v>36</v>
      </c>
      <c r="B110" s="91" t="s">
        <v>16</v>
      </c>
      <c r="C110" s="91" t="s">
        <v>339</v>
      </c>
      <c r="D110" s="91" t="s">
        <v>300</v>
      </c>
      <c r="E110" s="91" t="s">
        <v>100</v>
      </c>
      <c r="F110" s="184"/>
      <c r="J110" s="185"/>
      <c r="K110" s="185"/>
      <c r="L110" s="185"/>
      <c r="M110" s="185"/>
      <c r="N110" s="185"/>
      <c r="O110" s="185"/>
      <c r="P110" s="185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</row>
    <row r="111" spans="1:27" ht="24" customHeight="1">
      <c r="A111" s="166">
        <v>1</v>
      </c>
      <c r="B111" s="88" t="s">
        <v>247</v>
      </c>
      <c r="C111" s="186">
        <v>7582352</v>
      </c>
      <c r="D111" s="186">
        <v>6003207</v>
      </c>
      <c r="E111" s="187">
        <f>D111/C111</f>
        <v>0.7917341479266592</v>
      </c>
      <c r="J111" s="540"/>
      <c r="K111" s="540"/>
      <c r="L111" s="540"/>
      <c r="M111" s="189"/>
      <c r="N111" s="185"/>
      <c r="O111" s="185"/>
      <c r="P111" s="185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</row>
    <row r="112" spans="1:27" ht="24" customHeight="1">
      <c r="A112" s="166"/>
      <c r="B112" s="135" t="s">
        <v>10</v>
      </c>
      <c r="C112" s="188">
        <f>SUM(C111:C111)</f>
        <v>7582352</v>
      </c>
      <c r="D112" s="188">
        <f>SUM(D111:D111)</f>
        <v>6003207</v>
      </c>
      <c r="E112" s="187">
        <f>D112/C112</f>
        <v>0.7917341479266592</v>
      </c>
      <c r="J112" s="197"/>
      <c r="K112" s="198"/>
      <c r="L112" s="110"/>
      <c r="M112" s="189"/>
      <c r="N112" s="185"/>
      <c r="O112" s="185"/>
      <c r="P112" s="185"/>
      <c r="Q112" s="120"/>
      <c r="R112" s="120"/>
      <c r="S112" s="120"/>
      <c r="T112" s="120"/>
      <c r="U112" s="157"/>
      <c r="V112" s="157"/>
      <c r="W112" s="157"/>
      <c r="X112" s="120"/>
      <c r="Y112" s="120"/>
      <c r="Z112" s="120"/>
      <c r="AA112" s="120"/>
    </row>
    <row r="113" spans="1:27" ht="16.5">
      <c r="A113" s="189"/>
      <c r="B113" s="190"/>
      <c r="C113" s="191"/>
      <c r="D113" s="191"/>
      <c r="E113" s="192"/>
      <c r="F113" s="58"/>
      <c r="G113" s="193"/>
      <c r="H113" s="194"/>
      <c r="I113" s="194"/>
      <c r="J113" s="197"/>
      <c r="K113" s="198"/>
      <c r="L113" s="110"/>
      <c r="M113" s="189"/>
      <c r="N113" s="195"/>
      <c r="O113" s="195"/>
      <c r="P113" s="195"/>
      <c r="Q113" s="196"/>
      <c r="R113" s="196"/>
      <c r="S113" s="196"/>
      <c r="T113" s="196"/>
      <c r="U113" s="120"/>
      <c r="V113" s="120"/>
      <c r="W113" s="120"/>
      <c r="X113" s="120"/>
      <c r="Y113" s="120"/>
      <c r="Z113" s="120"/>
      <c r="AA113" s="120"/>
    </row>
    <row r="114" spans="1:27" s="183" customFormat="1" ht="16.5">
      <c r="A114" s="625" t="s">
        <v>301</v>
      </c>
      <c r="B114" s="625"/>
      <c r="C114" s="625"/>
      <c r="D114" s="625"/>
      <c r="E114" s="625"/>
      <c r="F114" s="625"/>
      <c r="G114" s="181"/>
      <c r="H114" s="182"/>
      <c r="I114" s="182"/>
      <c r="J114" s="197"/>
      <c r="K114" s="198"/>
      <c r="L114" s="110"/>
      <c r="M114" s="189"/>
      <c r="N114" s="199"/>
      <c r="O114" s="199"/>
      <c r="P114" s="199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</row>
    <row r="115" spans="1:27" ht="17.25">
      <c r="A115" s="614" t="s">
        <v>280</v>
      </c>
      <c r="B115" s="614"/>
      <c r="C115" s="614"/>
      <c r="D115" s="614"/>
      <c r="E115" s="614"/>
      <c r="F115" s="200"/>
      <c r="J115" s="175"/>
      <c r="K115" s="201"/>
      <c r="L115" s="110"/>
      <c r="M115" s="189"/>
      <c r="N115" s="185"/>
      <c r="O115" s="185"/>
      <c r="P115" s="185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</row>
    <row r="116" spans="1:27" s="498" customFormat="1" ht="66">
      <c r="A116" s="85" t="s">
        <v>2</v>
      </c>
      <c r="B116" s="85" t="s">
        <v>16</v>
      </c>
      <c r="C116" s="85" t="str">
        <f>C110</f>
        <v>No of meals to be served during 01.04.18 to 31.03.19</v>
      </c>
      <c r="D116" s="85" t="s">
        <v>300</v>
      </c>
      <c r="E116" s="85" t="s">
        <v>100</v>
      </c>
      <c r="F116" s="520"/>
      <c r="G116" s="505"/>
      <c r="H116" s="506"/>
      <c r="I116" s="506"/>
      <c r="J116" s="521"/>
      <c r="K116" s="521"/>
      <c r="L116" s="522"/>
      <c r="M116" s="523"/>
      <c r="N116" s="509"/>
      <c r="O116" s="509"/>
      <c r="P116" s="509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</row>
    <row r="117" spans="1:27" ht="24" customHeight="1">
      <c r="A117" s="166">
        <v>1</v>
      </c>
      <c r="B117" s="88" t="s">
        <v>247</v>
      </c>
      <c r="C117" s="88">
        <v>4647272</v>
      </c>
      <c r="D117" s="88">
        <v>4002138</v>
      </c>
      <c r="E117" s="187">
        <f>D117/C117</f>
        <v>0.8611800643474279</v>
      </c>
      <c r="J117" s="540"/>
      <c r="K117" s="540"/>
      <c r="L117" s="540"/>
      <c r="M117" s="189"/>
      <c r="N117" s="185"/>
      <c r="O117" s="185"/>
      <c r="P117" s="185"/>
      <c r="Q117" s="120"/>
      <c r="R117" s="120"/>
      <c r="S117" s="185"/>
      <c r="T117" s="120"/>
      <c r="U117" s="120"/>
      <c r="V117" s="120"/>
      <c r="W117" s="120"/>
      <c r="X117" s="120"/>
      <c r="Y117" s="120"/>
      <c r="Z117" s="120"/>
      <c r="AA117" s="120"/>
    </row>
    <row r="118" spans="1:27" ht="24" customHeight="1">
      <c r="A118" s="166"/>
      <c r="B118" s="135" t="s">
        <v>10</v>
      </c>
      <c r="C118" s="168">
        <f>SUM(C117:C117)</f>
        <v>4647272</v>
      </c>
      <c r="D118" s="168">
        <f>SUM(D117:D117)</f>
        <v>4002138</v>
      </c>
      <c r="E118" s="187">
        <f>D118/C118</f>
        <v>0.8611800643474279</v>
      </c>
      <c r="J118" s="197"/>
      <c r="K118" s="198"/>
      <c r="L118" s="110"/>
      <c r="M118" s="189"/>
      <c r="N118" s="185"/>
      <c r="O118" s="185"/>
      <c r="P118" s="185"/>
      <c r="Q118" s="120"/>
      <c r="R118" s="120"/>
      <c r="S118" s="185"/>
      <c r="T118" s="120"/>
      <c r="U118" s="120"/>
      <c r="V118" s="120"/>
      <c r="W118" s="120"/>
      <c r="X118" s="120"/>
      <c r="Y118" s="120"/>
      <c r="Z118" s="120"/>
      <c r="AA118" s="120"/>
    </row>
    <row r="119" spans="1:27" ht="16.5">
      <c r="A119" s="202"/>
      <c r="B119" s="139"/>
      <c r="C119" s="191"/>
      <c r="D119" s="191"/>
      <c r="E119" s="5"/>
      <c r="J119" s="197"/>
      <c r="K119" s="198"/>
      <c r="L119" s="110"/>
      <c r="M119" s="189"/>
      <c r="N119" s="185"/>
      <c r="O119" s="185"/>
      <c r="P119" s="185"/>
      <c r="Q119" s="120"/>
      <c r="R119" s="120"/>
      <c r="S119" s="185"/>
      <c r="T119" s="120"/>
      <c r="U119" s="120"/>
      <c r="V119" s="120"/>
      <c r="W119" s="120"/>
      <c r="X119" s="120"/>
      <c r="Y119" s="120"/>
      <c r="Z119" s="120"/>
      <c r="AA119" s="120"/>
    </row>
    <row r="120" spans="1:27" ht="16.5">
      <c r="A120" s="202"/>
      <c r="B120" s="139"/>
      <c r="C120" s="191"/>
      <c r="D120" s="191"/>
      <c r="E120" s="5"/>
      <c r="J120" s="197"/>
      <c r="K120" s="198"/>
      <c r="L120" s="110"/>
      <c r="M120" s="189"/>
      <c r="N120" s="185"/>
      <c r="O120" s="185"/>
      <c r="P120" s="185"/>
      <c r="Q120" s="120"/>
      <c r="R120" s="120"/>
      <c r="S120" s="185"/>
      <c r="T120" s="120"/>
      <c r="U120" s="120"/>
      <c r="V120" s="120"/>
      <c r="W120" s="120"/>
      <c r="X120" s="120"/>
      <c r="Y120" s="120"/>
      <c r="Z120" s="120"/>
      <c r="AA120" s="120"/>
    </row>
    <row r="121" spans="1:27" ht="16.5">
      <c r="A121" s="202"/>
      <c r="B121" s="139"/>
      <c r="C121" s="191"/>
      <c r="D121" s="191"/>
      <c r="E121" s="5"/>
      <c r="J121" s="197"/>
      <c r="K121" s="198"/>
      <c r="L121" s="110"/>
      <c r="M121" s="189"/>
      <c r="N121" s="185"/>
      <c r="O121" s="185"/>
      <c r="P121" s="185"/>
      <c r="Q121" s="120"/>
      <c r="R121" s="120"/>
      <c r="S121" s="185"/>
      <c r="T121" s="120"/>
      <c r="U121" s="120"/>
      <c r="V121" s="120"/>
      <c r="W121" s="120"/>
      <c r="X121" s="120"/>
      <c r="Y121" s="120"/>
      <c r="Z121" s="120"/>
      <c r="AA121" s="120"/>
    </row>
    <row r="122" spans="1:27" ht="15">
      <c r="A122" s="189"/>
      <c r="B122" s="190"/>
      <c r="C122" s="191"/>
      <c r="D122" s="191"/>
      <c r="E122" s="203"/>
      <c r="F122" s="58"/>
      <c r="G122" s="193"/>
      <c r="H122" s="194"/>
      <c r="I122" s="194"/>
      <c r="N122" s="195"/>
      <c r="O122" s="195"/>
      <c r="P122" s="195"/>
      <c r="Q122" s="204"/>
      <c r="R122" s="204"/>
      <c r="S122" s="204"/>
      <c r="T122" s="204"/>
      <c r="U122" s="120"/>
      <c r="V122" s="120"/>
      <c r="W122" s="120"/>
      <c r="X122" s="120"/>
      <c r="Y122" s="120"/>
      <c r="Z122" s="120"/>
      <c r="AA122" s="120"/>
    </row>
    <row r="123" spans="1:27" s="57" customFormat="1" ht="16.5" customHeight="1">
      <c r="A123" s="629" t="s">
        <v>88</v>
      </c>
      <c r="B123" s="629"/>
      <c r="C123" s="629"/>
      <c r="D123" s="629"/>
      <c r="E123" s="629"/>
      <c r="F123" s="629"/>
      <c r="G123" s="122"/>
      <c r="H123" s="123"/>
      <c r="I123" s="123"/>
      <c r="J123" s="205"/>
      <c r="K123" s="205"/>
      <c r="L123" s="205"/>
      <c r="M123" s="205"/>
      <c r="N123" s="205"/>
      <c r="O123" s="205"/>
      <c r="P123" s="205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</row>
    <row r="124" spans="1:27" s="57" customFormat="1" ht="16.5" customHeight="1">
      <c r="A124" s="67"/>
      <c r="B124" s="67"/>
      <c r="C124" s="67"/>
      <c r="D124" s="67"/>
      <c r="E124" s="67"/>
      <c r="F124" s="112"/>
      <c r="G124" s="122"/>
      <c r="H124" s="123"/>
      <c r="I124" s="123"/>
      <c r="J124" s="205"/>
      <c r="K124" s="205"/>
      <c r="L124" s="205"/>
      <c r="M124" s="205"/>
      <c r="N124" s="205"/>
      <c r="O124" s="205"/>
      <c r="P124" s="205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</row>
    <row r="125" spans="1:27" s="211" customFormat="1" ht="16.5">
      <c r="A125" s="206" t="s">
        <v>72</v>
      </c>
      <c r="B125" s="86"/>
      <c r="C125" s="86"/>
      <c r="D125" s="177"/>
      <c r="E125" s="86"/>
      <c r="F125" s="114"/>
      <c r="G125" s="207"/>
      <c r="H125" s="208"/>
      <c r="I125" s="208"/>
      <c r="J125" s="209"/>
      <c r="K125" s="209"/>
      <c r="L125" s="209"/>
      <c r="M125" s="209"/>
      <c r="N125" s="209"/>
      <c r="O125" s="209"/>
      <c r="P125" s="209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</row>
    <row r="126" spans="1:27" s="498" customFormat="1" ht="40.5" customHeight="1">
      <c r="A126" s="85" t="s">
        <v>2</v>
      </c>
      <c r="B126" s="85"/>
      <c r="C126" s="85" t="s">
        <v>3</v>
      </c>
      <c r="D126" s="85" t="s">
        <v>4</v>
      </c>
      <c r="E126" s="85" t="s">
        <v>5</v>
      </c>
      <c r="F126" s="179" t="s">
        <v>6</v>
      </c>
      <c r="G126" s="505"/>
      <c r="H126" s="506"/>
      <c r="I126" s="506"/>
      <c r="J126" s="509"/>
      <c r="K126" s="509"/>
      <c r="L126" s="509"/>
      <c r="M126" s="509"/>
      <c r="N126" s="509"/>
      <c r="O126" s="509"/>
      <c r="P126" s="509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</row>
    <row r="127" spans="1:27" ht="15.75">
      <c r="A127" s="116">
        <v>1</v>
      </c>
      <c r="B127" s="116">
        <v>2</v>
      </c>
      <c r="C127" s="116">
        <v>3</v>
      </c>
      <c r="D127" s="116">
        <v>4</v>
      </c>
      <c r="E127" s="116" t="s">
        <v>7</v>
      </c>
      <c r="F127" s="212">
        <v>6</v>
      </c>
      <c r="J127" s="185"/>
      <c r="K127" s="185"/>
      <c r="L127" s="185"/>
      <c r="M127" s="185"/>
      <c r="N127" s="185"/>
      <c r="O127" s="185"/>
      <c r="P127" s="185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</row>
    <row r="128" spans="1:27" ht="32.25">
      <c r="A128" s="166">
        <v>1</v>
      </c>
      <c r="B128" s="103" t="s">
        <v>340</v>
      </c>
      <c r="C128" s="419">
        <v>59.03999999999999</v>
      </c>
      <c r="D128" s="419">
        <v>59.03999999999999</v>
      </c>
      <c r="E128" s="213">
        <v>0</v>
      </c>
      <c r="F128" s="133">
        <v>0</v>
      </c>
      <c r="J128" s="185"/>
      <c r="K128" s="185"/>
      <c r="L128" s="185"/>
      <c r="M128" s="185"/>
      <c r="N128" s="185"/>
      <c r="O128" s="185"/>
      <c r="P128" s="205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</row>
    <row r="129" spans="1:27" ht="23.25" customHeight="1">
      <c r="A129" s="166">
        <v>2</v>
      </c>
      <c r="B129" s="103" t="s">
        <v>302</v>
      </c>
      <c r="C129" s="419">
        <v>1455.3200000000002</v>
      </c>
      <c r="D129" s="419">
        <v>1455.3200000000002</v>
      </c>
      <c r="E129" s="213">
        <v>0</v>
      </c>
      <c r="F129" s="133">
        <v>0</v>
      </c>
      <c r="J129" s="185"/>
      <c r="K129" s="185"/>
      <c r="L129" s="185"/>
      <c r="M129" s="185"/>
      <c r="N129" s="185"/>
      <c r="O129" s="185"/>
      <c r="P129" s="185"/>
      <c r="Q129" s="185"/>
      <c r="R129" s="185"/>
      <c r="S129" s="120"/>
      <c r="T129" s="120"/>
      <c r="U129" s="120"/>
      <c r="V129" s="120"/>
      <c r="W129" s="120"/>
      <c r="X129" s="120"/>
      <c r="Y129" s="120"/>
      <c r="Z129" s="120"/>
      <c r="AA129" s="120"/>
    </row>
    <row r="130" spans="1:27" ht="21.75" customHeight="1">
      <c r="A130" s="166">
        <v>3</v>
      </c>
      <c r="B130" s="103" t="s">
        <v>347</v>
      </c>
      <c r="C130" s="419">
        <v>770.2</v>
      </c>
      <c r="D130" s="419">
        <v>770.2</v>
      </c>
      <c r="E130" s="213">
        <v>0</v>
      </c>
      <c r="F130" s="133">
        <v>0</v>
      </c>
      <c r="J130" s="158"/>
      <c r="K130" s="158"/>
      <c r="L130" s="158"/>
      <c r="M130" s="158"/>
      <c r="N130" s="158"/>
      <c r="O130" s="158"/>
      <c r="P130" s="185"/>
      <c r="Q130" s="214"/>
      <c r="R130" s="214"/>
      <c r="S130" s="120"/>
      <c r="T130" s="120"/>
      <c r="U130" s="120"/>
      <c r="V130" s="120"/>
      <c r="W130" s="120"/>
      <c r="X130" s="120"/>
      <c r="Y130" s="120"/>
      <c r="Z130" s="120"/>
      <c r="AA130" s="120"/>
    </row>
    <row r="131" spans="1:27" ht="15">
      <c r="A131" s="215"/>
      <c r="J131" s="185"/>
      <c r="K131" s="185"/>
      <c r="L131" s="185"/>
      <c r="M131" s="185"/>
      <c r="N131" s="185"/>
      <c r="O131" s="185"/>
      <c r="P131" s="185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</row>
    <row r="132" ht="15">
      <c r="A132" s="215"/>
    </row>
    <row r="133" spans="1:20" s="211" customFormat="1" ht="16.5">
      <c r="A133" s="216" t="s">
        <v>73</v>
      </c>
      <c r="B133" s="217"/>
      <c r="C133" s="217"/>
      <c r="D133" s="217"/>
      <c r="E133" s="218"/>
      <c r="F133" s="219"/>
      <c r="G133" s="220"/>
      <c r="H133" s="221"/>
      <c r="I133" s="221"/>
      <c r="J133" s="221"/>
      <c r="K133" s="221"/>
      <c r="L133" s="221"/>
      <c r="M133" s="221"/>
      <c r="N133" s="221"/>
      <c r="O133" s="221"/>
      <c r="P133" s="221"/>
      <c r="Q133" s="222"/>
      <c r="R133" s="222"/>
      <c r="S133" s="222"/>
      <c r="T133" s="222"/>
    </row>
    <row r="134" spans="1:28" s="211" customFormat="1" ht="16.5">
      <c r="A134" s="216"/>
      <c r="B134" s="217"/>
      <c r="C134" s="217"/>
      <c r="D134" s="217"/>
      <c r="E134" s="218"/>
      <c r="F134" s="219"/>
      <c r="G134" s="220"/>
      <c r="H134" s="221"/>
      <c r="I134" s="221"/>
      <c r="J134" s="223"/>
      <c r="K134" s="223"/>
      <c r="L134" s="223"/>
      <c r="M134" s="223"/>
      <c r="N134" s="223"/>
      <c r="O134" s="223"/>
      <c r="P134" s="223"/>
      <c r="Q134" s="224"/>
      <c r="R134" s="224"/>
      <c r="S134" s="224"/>
      <c r="T134" s="224"/>
      <c r="U134" s="210"/>
      <c r="V134" s="210"/>
      <c r="W134" s="210"/>
      <c r="X134" s="210"/>
      <c r="Y134" s="210"/>
      <c r="Z134" s="210"/>
      <c r="AA134" s="210"/>
      <c r="AB134" s="210"/>
    </row>
    <row r="135" spans="1:28" s="211" customFormat="1" ht="16.5">
      <c r="A135" s="626" t="s">
        <v>341</v>
      </c>
      <c r="B135" s="626"/>
      <c r="C135" s="626"/>
      <c r="D135" s="225"/>
      <c r="E135" s="86"/>
      <c r="F135" s="226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8"/>
      <c r="R135" s="228"/>
      <c r="S135" s="228"/>
      <c r="T135" s="228"/>
      <c r="U135" s="210"/>
      <c r="V135" s="210"/>
      <c r="W135" s="210"/>
      <c r="X135" s="210"/>
      <c r="Y135" s="210"/>
      <c r="Z135" s="210"/>
      <c r="AA135" s="210"/>
      <c r="AB135" s="210"/>
    </row>
    <row r="136" spans="1:28" ht="17.25">
      <c r="A136" s="627" t="s">
        <v>281</v>
      </c>
      <c r="B136" s="627"/>
      <c r="C136" s="627"/>
      <c r="D136" s="627"/>
      <c r="E136" s="200" t="s">
        <v>206</v>
      </c>
      <c r="G136" s="229"/>
      <c r="H136" s="230"/>
      <c r="I136" s="230"/>
      <c r="J136" s="595"/>
      <c r="K136" s="595"/>
      <c r="L136" s="595"/>
      <c r="M136" s="230"/>
      <c r="N136" s="595"/>
      <c r="O136" s="595"/>
      <c r="P136" s="595"/>
      <c r="Q136" s="231"/>
      <c r="R136" s="231"/>
      <c r="S136" s="231"/>
      <c r="T136" s="231"/>
      <c r="U136" s="120"/>
      <c r="V136" s="120"/>
      <c r="W136" s="120"/>
      <c r="X136" s="120"/>
      <c r="Y136" s="120"/>
      <c r="Z136" s="120"/>
      <c r="AA136" s="120"/>
      <c r="AB136" s="120"/>
    </row>
    <row r="137" spans="1:28" s="498" customFormat="1" ht="55.5" customHeight="1">
      <c r="A137" s="85" t="s">
        <v>8</v>
      </c>
      <c r="B137" s="85" t="s">
        <v>9</v>
      </c>
      <c r="C137" s="85" t="s">
        <v>303</v>
      </c>
      <c r="D137" s="85" t="s">
        <v>342</v>
      </c>
      <c r="E137" s="85" t="s">
        <v>304</v>
      </c>
      <c r="F137" s="515"/>
      <c r="G137" s="505"/>
      <c r="H137" s="506"/>
      <c r="I137" s="506"/>
      <c r="J137" s="592"/>
      <c r="K137" s="592"/>
      <c r="L137" s="592"/>
      <c r="M137" s="509"/>
      <c r="N137" s="592"/>
      <c r="O137" s="592"/>
      <c r="P137" s="592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</row>
    <row r="138" spans="1:28" ht="16.5">
      <c r="A138" s="166">
        <v>1</v>
      </c>
      <c r="B138" s="88" t="s">
        <v>247</v>
      </c>
      <c r="C138" s="544">
        <v>1455.3200000000002</v>
      </c>
      <c r="D138" s="419">
        <v>59.03999999999999</v>
      </c>
      <c r="E138" s="548">
        <f>D138/C138</f>
        <v>0.04056839732842261</v>
      </c>
      <c r="F138" s="232"/>
      <c r="J138" s="540"/>
      <c r="K138" s="540"/>
      <c r="L138" s="540"/>
      <c r="M138" s="497"/>
      <c r="N138" s="540"/>
      <c r="O138" s="540"/>
      <c r="P138" s="540"/>
      <c r="Q138" s="540"/>
      <c r="R138" s="497"/>
      <c r="S138" s="233"/>
      <c r="T138" s="233"/>
      <c r="U138" s="214"/>
      <c r="V138" s="233"/>
      <c r="W138" s="233"/>
      <c r="X138" s="214"/>
      <c r="Y138" s="120"/>
      <c r="Z138" s="120"/>
      <c r="AA138" s="120"/>
      <c r="AB138" s="120"/>
    </row>
    <row r="139" spans="1:28" ht="16.5">
      <c r="A139" s="235"/>
      <c r="B139" s="135" t="s">
        <v>10</v>
      </c>
      <c r="C139" s="546">
        <f>SUM(C138:C138)</f>
        <v>1455.3200000000002</v>
      </c>
      <c r="D139" s="304">
        <f>SUM(D138:D138)</f>
        <v>59.03999999999999</v>
      </c>
      <c r="E139" s="548">
        <f>D139/C139</f>
        <v>0.04056839732842261</v>
      </c>
      <c r="J139" s="98"/>
      <c r="K139" s="237"/>
      <c r="L139" s="237"/>
      <c r="M139" s="239"/>
      <c r="N139" s="98"/>
      <c r="O139" s="237"/>
      <c r="P139" s="237"/>
      <c r="Q139" s="238"/>
      <c r="R139" s="239"/>
      <c r="S139" s="120"/>
      <c r="T139" s="120"/>
      <c r="U139" s="214"/>
      <c r="V139" s="214"/>
      <c r="W139" s="214"/>
      <c r="X139" s="120"/>
      <c r="Y139" s="120"/>
      <c r="Z139" s="120"/>
      <c r="AA139" s="120"/>
      <c r="AB139" s="120"/>
    </row>
    <row r="140" spans="7:28" ht="16.5">
      <c r="G140" s="193"/>
      <c r="H140" s="194"/>
      <c r="I140" s="194"/>
      <c r="J140" s="197"/>
      <c r="K140" s="237"/>
      <c r="L140" s="238"/>
      <c r="M140" s="239"/>
      <c r="N140" s="195"/>
      <c r="O140" s="197"/>
      <c r="P140" s="237"/>
      <c r="Q140" s="238"/>
      <c r="R140" s="239"/>
      <c r="S140" s="204"/>
      <c r="T140" s="204"/>
      <c r="U140" s="120"/>
      <c r="V140" s="120"/>
      <c r="W140" s="120"/>
      <c r="X140" s="120"/>
      <c r="Y140" s="120"/>
      <c r="Z140" s="120"/>
      <c r="AA140" s="120"/>
      <c r="AB140" s="120"/>
    </row>
    <row r="141" spans="10:28" ht="15.75">
      <c r="J141" s="236"/>
      <c r="K141" s="237"/>
      <c r="L141" s="238"/>
      <c r="M141" s="239"/>
      <c r="N141" s="185"/>
      <c r="O141" s="185"/>
      <c r="P141" s="158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</row>
    <row r="142" spans="1:28" s="211" customFormat="1" ht="17.25">
      <c r="A142" s="626" t="s">
        <v>348</v>
      </c>
      <c r="B142" s="626"/>
      <c r="C142" s="626"/>
      <c r="D142" s="626"/>
      <c r="E142" s="240"/>
      <c r="F142" s="241"/>
      <c r="G142" s="227"/>
      <c r="H142" s="227"/>
      <c r="I142" s="227"/>
      <c r="J142" s="236"/>
      <c r="K142" s="237"/>
      <c r="L142" s="238"/>
      <c r="M142" s="239"/>
      <c r="N142" s="227"/>
      <c r="O142" s="227"/>
      <c r="P142" s="227"/>
      <c r="Q142" s="228"/>
      <c r="R142" s="228"/>
      <c r="S142" s="228"/>
      <c r="T142" s="228"/>
      <c r="U142" s="210"/>
      <c r="V142" s="210"/>
      <c r="W142" s="210"/>
      <c r="X142" s="210"/>
      <c r="Y142" s="210"/>
      <c r="Z142" s="210"/>
      <c r="AA142" s="210"/>
      <c r="AB142" s="210"/>
    </row>
    <row r="143" spans="1:151" ht="17.25">
      <c r="A143" s="627" t="s">
        <v>282</v>
      </c>
      <c r="B143" s="627"/>
      <c r="C143" s="627"/>
      <c r="D143" s="627"/>
      <c r="E143" s="200" t="s">
        <v>206</v>
      </c>
      <c r="J143" s="595"/>
      <c r="K143" s="595"/>
      <c r="L143" s="595"/>
      <c r="M143" s="239"/>
      <c r="N143" s="595"/>
      <c r="O143" s="595"/>
      <c r="P143" s="595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EU143" s="53" t="s">
        <v>150</v>
      </c>
    </row>
    <row r="144" spans="1:28" ht="52.5" customHeight="1">
      <c r="A144" s="85" t="s">
        <v>2</v>
      </c>
      <c r="B144" s="85" t="s">
        <v>9</v>
      </c>
      <c r="C144" s="85" t="s">
        <v>305</v>
      </c>
      <c r="D144" s="85" t="s">
        <v>349</v>
      </c>
      <c r="E144" s="85" t="s">
        <v>306</v>
      </c>
      <c r="F144" s="232"/>
      <c r="J144" s="592"/>
      <c r="K144" s="592"/>
      <c r="L144" s="592"/>
      <c r="M144" s="239"/>
      <c r="N144" s="592"/>
      <c r="O144" s="592"/>
      <c r="P144" s="592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</row>
    <row r="145" spans="1:28" ht="15" customHeight="1">
      <c r="A145" s="242">
        <v>1</v>
      </c>
      <c r="B145" s="88" t="s">
        <v>247</v>
      </c>
      <c r="C145" s="397">
        <f>C138</f>
        <v>1455.3200000000002</v>
      </c>
      <c r="D145" s="397">
        <v>133.05999999999995</v>
      </c>
      <c r="E145" s="81">
        <f>D145/C145</f>
        <v>0.0914300634911909</v>
      </c>
      <c r="J145" s="540"/>
      <c r="K145" s="540"/>
      <c r="L145" s="540"/>
      <c r="M145" s="523"/>
      <c r="N145" s="540"/>
      <c r="O145" s="540"/>
      <c r="P145" s="540"/>
      <c r="Q145" s="233"/>
      <c r="R145" s="233"/>
      <c r="S145" s="233"/>
      <c r="T145" s="214"/>
      <c r="U145" s="120"/>
      <c r="V145" s="120"/>
      <c r="W145" s="120"/>
      <c r="X145" s="120"/>
      <c r="Y145" s="120"/>
      <c r="Z145" s="120"/>
      <c r="AA145" s="120"/>
      <c r="AB145" s="120"/>
    </row>
    <row r="146" spans="1:28" ht="16.5">
      <c r="A146" s="244"/>
      <c r="B146" s="245" t="s">
        <v>10</v>
      </c>
      <c r="C146" s="527">
        <f>SUM(C145:C145)</f>
        <v>1455.3200000000002</v>
      </c>
      <c r="D146" s="397">
        <f>SUM(D145:D145)</f>
        <v>133.05999999999995</v>
      </c>
      <c r="E146" s="105">
        <f>D146/C146</f>
        <v>0.0914300634911909</v>
      </c>
      <c r="F146" s="58"/>
      <c r="J146" s="98"/>
      <c r="K146" s="237"/>
      <c r="L146" s="237"/>
      <c r="M146" s="185"/>
      <c r="N146" s="98"/>
      <c r="O146" s="237"/>
      <c r="P146" s="237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</row>
    <row r="147" spans="10:28" ht="16.5">
      <c r="J147" s="197"/>
      <c r="K147" s="246"/>
      <c r="L147" s="247"/>
      <c r="M147" s="185"/>
      <c r="N147" s="185"/>
      <c r="O147" s="185"/>
      <c r="P147" s="185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</row>
    <row r="148" spans="10:28" ht="16.5">
      <c r="J148" s="197"/>
      <c r="K148" s="246"/>
      <c r="L148" s="247"/>
      <c r="M148" s="185"/>
      <c r="N148" s="185"/>
      <c r="O148" s="185"/>
      <c r="P148" s="185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</row>
    <row r="149" spans="1:17" s="251" customFormat="1" ht="15">
      <c r="A149" s="248"/>
      <c r="B149" s="249"/>
      <c r="C149" s="249"/>
      <c r="D149" s="249"/>
      <c r="E149" s="249"/>
      <c r="F149" s="250"/>
      <c r="G149" s="193"/>
      <c r="H149" s="194"/>
      <c r="I149" s="194"/>
      <c r="J149" s="236"/>
      <c r="K149" s="246"/>
      <c r="L149" s="247"/>
      <c r="M149" s="185"/>
      <c r="N149" s="195"/>
      <c r="O149" s="195"/>
      <c r="P149" s="195"/>
      <c r="Q149" s="204"/>
    </row>
    <row r="150" spans="1:23" s="211" customFormat="1" ht="17.25">
      <c r="A150" s="206" t="s">
        <v>130</v>
      </c>
      <c r="B150" s="86"/>
      <c r="C150" s="86"/>
      <c r="D150" s="86"/>
      <c r="E150" s="86"/>
      <c r="F150" s="114"/>
      <c r="G150" s="207"/>
      <c r="H150" s="208"/>
      <c r="I150" s="208"/>
      <c r="J150" s="236"/>
      <c r="K150" s="246"/>
      <c r="L150" s="247"/>
      <c r="M150" s="185"/>
      <c r="N150" s="209"/>
      <c r="O150" s="209"/>
      <c r="P150" s="209"/>
      <c r="Q150" s="210"/>
      <c r="R150" s="210"/>
      <c r="S150" s="210"/>
      <c r="T150" s="210"/>
      <c r="U150" s="210"/>
      <c r="V150" s="210"/>
      <c r="W150" s="210"/>
    </row>
    <row r="151" spans="1:23" ht="17.25">
      <c r="A151" s="206"/>
      <c r="B151" s="86"/>
      <c r="C151" s="86"/>
      <c r="D151" s="86"/>
      <c r="E151" s="86"/>
      <c r="F151" s="114" t="s">
        <v>11</v>
      </c>
      <c r="J151" s="236"/>
      <c r="K151" s="246"/>
      <c r="L151" s="247"/>
      <c r="M151" s="185"/>
      <c r="N151" s="185"/>
      <c r="O151" s="185"/>
      <c r="P151" s="185"/>
      <c r="Q151" s="120"/>
      <c r="R151" s="120"/>
      <c r="S151" s="120"/>
      <c r="T151" s="120"/>
      <c r="U151" s="120"/>
      <c r="V151" s="120"/>
      <c r="W151" s="120"/>
    </row>
    <row r="152" spans="1:23" ht="48" customHeight="1">
      <c r="A152" s="85" t="s">
        <v>12</v>
      </c>
      <c r="B152" s="85" t="s">
        <v>343</v>
      </c>
      <c r="C152" s="85" t="s">
        <v>332</v>
      </c>
      <c r="D152" s="85" t="s">
        <v>13</v>
      </c>
      <c r="E152" s="85" t="s">
        <v>14</v>
      </c>
      <c r="F152" s="179" t="s">
        <v>15</v>
      </c>
      <c r="J152" s="236"/>
      <c r="K152" s="246"/>
      <c r="L152" s="247"/>
      <c r="M152" s="185"/>
      <c r="N152" s="185"/>
      <c r="O152" s="185"/>
      <c r="P152" s="185"/>
      <c r="Q152" s="120"/>
      <c r="R152" s="120"/>
      <c r="S152" s="120"/>
      <c r="T152" s="120"/>
      <c r="U152" s="120"/>
      <c r="V152" s="120"/>
      <c r="W152" s="120"/>
    </row>
    <row r="153" spans="1:23" ht="16.5">
      <c r="A153" s="304">
        <f>C139</f>
        <v>1455.3200000000002</v>
      </c>
      <c r="B153" s="419">
        <f>D139</f>
        <v>59.03999999999999</v>
      </c>
      <c r="C153" s="419">
        <f>E161</f>
        <v>770.2</v>
      </c>
      <c r="D153" s="252">
        <f>F161</f>
        <v>829.24</v>
      </c>
      <c r="E153" s="253">
        <f>D153/A153</f>
        <v>0.5697990819888409</v>
      </c>
      <c r="F153" s="543">
        <f>A153*85/100</f>
        <v>1237.0220000000002</v>
      </c>
      <c r="J153" s="236"/>
      <c r="K153" s="246"/>
      <c r="L153" s="247"/>
      <c r="M153" s="185"/>
      <c r="N153" s="185"/>
      <c r="O153" s="185"/>
      <c r="P153" s="185"/>
      <c r="Q153" s="120"/>
      <c r="R153" s="120"/>
      <c r="S153" s="120"/>
      <c r="T153" s="120"/>
      <c r="U153" s="120"/>
      <c r="V153" s="120"/>
      <c r="W153" s="120"/>
    </row>
    <row r="154" spans="1:23" ht="16.5">
      <c r="A154" s="628" t="s">
        <v>76</v>
      </c>
      <c r="B154" s="628"/>
      <c r="C154" s="628"/>
      <c r="D154" s="254"/>
      <c r="E154" s="255"/>
      <c r="F154" s="256"/>
      <c r="J154" s="236"/>
      <c r="K154" s="246"/>
      <c r="L154" s="247"/>
      <c r="M154" s="185"/>
      <c r="N154" s="185"/>
      <c r="O154" s="185"/>
      <c r="P154" s="185"/>
      <c r="Q154" s="120"/>
      <c r="R154" s="120"/>
      <c r="S154" s="120"/>
      <c r="T154" s="120"/>
      <c r="U154" s="120"/>
      <c r="V154" s="120"/>
      <c r="W154" s="120"/>
    </row>
    <row r="155" spans="10:23" ht="15">
      <c r="J155" s="236"/>
      <c r="K155" s="246"/>
      <c r="L155" s="247"/>
      <c r="M155" s="185"/>
      <c r="N155" s="185"/>
      <c r="O155" s="185"/>
      <c r="P155" s="185"/>
      <c r="Q155" s="120"/>
      <c r="R155" s="120"/>
      <c r="S155" s="120"/>
      <c r="T155" s="120"/>
      <c r="U155" s="120"/>
      <c r="V155" s="120"/>
      <c r="W155" s="120"/>
    </row>
    <row r="156" spans="10:23" ht="15.75">
      <c r="J156" s="139"/>
      <c r="K156" s="528"/>
      <c r="L156" s="257"/>
      <c r="M156" s="205"/>
      <c r="N156" s="185"/>
      <c r="O156" s="185"/>
      <c r="P156" s="185"/>
      <c r="Q156" s="120"/>
      <c r="R156" s="120"/>
      <c r="S156" s="120"/>
      <c r="T156" s="120"/>
      <c r="U156" s="120"/>
      <c r="V156" s="120"/>
      <c r="W156" s="120"/>
    </row>
    <row r="157" spans="1:23" s="211" customFormat="1" ht="17.25">
      <c r="A157" s="613" t="s">
        <v>333</v>
      </c>
      <c r="B157" s="613"/>
      <c r="C157" s="613"/>
      <c r="D157" s="613"/>
      <c r="E157" s="258"/>
      <c r="F157" s="114"/>
      <c r="G157" s="259"/>
      <c r="H157" s="55"/>
      <c r="I157" s="55"/>
      <c r="J157" s="185"/>
      <c r="K157" s="185"/>
      <c r="L157" s="185"/>
      <c r="M157" s="185"/>
      <c r="N157" s="185"/>
      <c r="O157" s="185"/>
      <c r="P157" s="185"/>
      <c r="Q157" s="120"/>
      <c r="R157" s="120"/>
      <c r="S157" s="120"/>
      <c r="T157" s="120"/>
      <c r="U157" s="210"/>
      <c r="V157" s="210"/>
      <c r="W157" s="210"/>
    </row>
    <row r="158" spans="1:23" ht="17.25">
      <c r="A158" s="614" t="s">
        <v>283</v>
      </c>
      <c r="B158" s="614"/>
      <c r="C158" s="614"/>
      <c r="D158" s="614"/>
      <c r="E158" s="86"/>
      <c r="F158" s="114"/>
      <c r="G158" s="259"/>
      <c r="J158" s="185"/>
      <c r="K158" s="185"/>
      <c r="L158" s="185"/>
      <c r="M158" s="185"/>
      <c r="N158" s="185"/>
      <c r="O158" s="185"/>
      <c r="P158" s="185"/>
      <c r="Q158" s="120"/>
      <c r="R158" s="120"/>
      <c r="S158" s="120"/>
      <c r="T158" s="120"/>
      <c r="U158" s="120"/>
      <c r="V158" s="120"/>
      <c r="W158" s="120"/>
    </row>
    <row r="159" spans="1:23" ht="45.75" customHeight="1">
      <c r="A159" s="85" t="s">
        <v>2</v>
      </c>
      <c r="B159" s="85" t="s">
        <v>16</v>
      </c>
      <c r="C159" s="85" t="s">
        <v>307</v>
      </c>
      <c r="D159" s="85" t="s">
        <v>343</v>
      </c>
      <c r="E159" s="85" t="s">
        <v>101</v>
      </c>
      <c r="F159" s="179" t="s">
        <v>17</v>
      </c>
      <c r="G159" s="260" t="s">
        <v>18</v>
      </c>
      <c r="H159" s="261"/>
      <c r="I159" s="262"/>
      <c r="J159" s="263"/>
      <c r="K159" s="263"/>
      <c r="L159" s="263"/>
      <c r="M159" s="263"/>
      <c r="N159" s="263"/>
      <c r="O159" s="263"/>
      <c r="P159" s="263"/>
      <c r="Q159" s="264"/>
      <c r="R159" s="264"/>
      <c r="S159" s="264"/>
      <c r="T159" s="264"/>
      <c r="U159" s="120"/>
      <c r="V159" s="120"/>
      <c r="W159" s="120"/>
    </row>
    <row r="160" spans="1:23" ht="16.5">
      <c r="A160" s="166">
        <v>1</v>
      </c>
      <c r="B160" s="88" t="s">
        <v>247</v>
      </c>
      <c r="C160" s="544">
        <f>C138</f>
        <v>1455.3200000000002</v>
      </c>
      <c r="D160" s="419">
        <f>D138</f>
        <v>59.03999999999999</v>
      </c>
      <c r="E160" s="419">
        <v>770.2</v>
      </c>
      <c r="F160" s="419">
        <f>D160+E160</f>
        <v>829.24</v>
      </c>
      <c r="G160" s="265">
        <f>F160/C160</f>
        <v>0.5697990819888409</v>
      </c>
      <c r="H160" s="266"/>
      <c r="I160" s="267"/>
      <c r="J160" s="298"/>
      <c r="K160" s="298"/>
      <c r="L160" s="298"/>
      <c r="M160" s="523"/>
      <c r="N160" s="268"/>
      <c r="O160" s="268"/>
      <c r="P160" s="243"/>
      <c r="Q160" s="233"/>
      <c r="R160" s="233"/>
      <c r="S160" s="233"/>
      <c r="T160" s="269"/>
      <c r="U160" s="120"/>
      <c r="V160" s="120"/>
      <c r="W160" s="120"/>
    </row>
    <row r="161" spans="1:23" ht="16.5">
      <c r="A161" s="166"/>
      <c r="B161" s="273"/>
      <c r="C161" s="544">
        <f>SUM(C160:C160)</f>
        <v>1455.3200000000002</v>
      </c>
      <c r="D161" s="285">
        <f>SUM(D160:D160)</f>
        <v>59.03999999999999</v>
      </c>
      <c r="E161" s="285">
        <f>SUM(E160:E160)</f>
        <v>770.2</v>
      </c>
      <c r="F161" s="419">
        <f>D161+E161</f>
        <v>829.24</v>
      </c>
      <c r="G161" s="265">
        <f>F161/C161</f>
        <v>0.5697990819888409</v>
      </c>
      <c r="H161" s="266"/>
      <c r="I161" s="267"/>
      <c r="J161" s="197"/>
      <c r="K161" s="246"/>
      <c r="L161" s="247"/>
      <c r="M161" s="185"/>
      <c r="N161" s="270"/>
      <c r="O161" s="270"/>
      <c r="P161" s="271"/>
      <c r="Q161" s="272"/>
      <c r="R161" s="272"/>
      <c r="S161" s="233"/>
      <c r="T161" s="269"/>
      <c r="U161" s="120"/>
      <c r="V161" s="120"/>
      <c r="W161" s="120"/>
    </row>
    <row r="162" spans="3:23" ht="16.5">
      <c r="C162" s="251"/>
      <c r="J162" s="197"/>
      <c r="K162" s="246"/>
      <c r="L162" s="247"/>
      <c r="M162" s="185"/>
      <c r="N162" s="185"/>
      <c r="O162" s="185"/>
      <c r="P162" s="185"/>
      <c r="Q162" s="120"/>
      <c r="R162" s="120"/>
      <c r="S162" s="120"/>
      <c r="T162" s="120"/>
      <c r="U162" s="120"/>
      <c r="V162" s="120"/>
      <c r="W162" s="120"/>
    </row>
    <row r="163" spans="1:23" ht="15">
      <c r="A163" s="274"/>
      <c r="J163" s="185"/>
      <c r="K163" s="185"/>
      <c r="L163" s="185"/>
      <c r="M163" s="185"/>
      <c r="N163" s="185"/>
      <c r="O163" s="185"/>
      <c r="P163" s="185"/>
      <c r="Q163" s="120"/>
      <c r="R163" s="120"/>
      <c r="S163" s="120"/>
      <c r="T163" s="120"/>
      <c r="U163" s="120"/>
      <c r="V163" s="120"/>
      <c r="W163" s="120"/>
    </row>
    <row r="164" spans="1:23" s="211" customFormat="1" ht="16.5">
      <c r="A164" s="206" t="s">
        <v>131</v>
      </c>
      <c r="B164" s="86"/>
      <c r="C164" s="86"/>
      <c r="D164" s="86"/>
      <c r="E164" s="86"/>
      <c r="F164" s="163"/>
      <c r="G164" s="207"/>
      <c r="H164" s="208"/>
      <c r="I164" s="208"/>
      <c r="J164" s="209"/>
      <c r="K164" s="209"/>
      <c r="L164" s="209"/>
      <c r="M164" s="209"/>
      <c r="N164" s="209"/>
      <c r="O164" s="209"/>
      <c r="P164" s="209"/>
      <c r="Q164" s="210"/>
      <c r="R164" s="210"/>
      <c r="S164" s="210"/>
      <c r="T164" s="210"/>
      <c r="U164" s="210"/>
      <c r="V164" s="210"/>
      <c r="W164" s="210"/>
    </row>
    <row r="165" spans="1:23" ht="17.25">
      <c r="A165" s="206"/>
      <c r="B165" s="86"/>
      <c r="C165" s="86"/>
      <c r="D165" s="86"/>
      <c r="E165" s="86"/>
      <c r="J165" s="185"/>
      <c r="K165" s="185"/>
      <c r="L165" s="185"/>
      <c r="M165" s="185"/>
      <c r="N165" s="185"/>
      <c r="O165" s="185"/>
      <c r="P165" s="185"/>
      <c r="Q165" s="120"/>
      <c r="R165" s="120"/>
      <c r="S165" s="120"/>
      <c r="T165" s="120"/>
      <c r="U165" s="120"/>
      <c r="V165" s="120"/>
      <c r="W165" s="120"/>
    </row>
    <row r="166" spans="1:23" s="498" customFormat="1" ht="24" customHeight="1">
      <c r="A166" s="512" t="s">
        <v>12</v>
      </c>
      <c r="B166" s="512" t="s">
        <v>20</v>
      </c>
      <c r="C166" s="512" t="s">
        <v>14</v>
      </c>
      <c r="D166" s="512" t="s">
        <v>21</v>
      </c>
      <c r="E166" s="512" t="s">
        <v>22</v>
      </c>
      <c r="F166" s="513"/>
      <c r="G166" s="505"/>
      <c r="H166" s="506"/>
      <c r="I166" s="506"/>
      <c r="J166" s="509"/>
      <c r="K166" s="509"/>
      <c r="L166" s="509"/>
      <c r="M166" s="509"/>
      <c r="N166" s="509"/>
      <c r="O166" s="509"/>
      <c r="P166" s="271"/>
      <c r="Q166" s="275"/>
      <c r="R166" s="275"/>
      <c r="S166" s="275"/>
      <c r="T166" s="519"/>
      <c r="U166" s="283"/>
      <c r="V166" s="283"/>
      <c r="W166" s="283"/>
    </row>
    <row r="167" spans="1:23" ht="16.5">
      <c r="A167" s="285">
        <f>C161</f>
        <v>1455.3200000000002</v>
      </c>
      <c r="B167" s="285">
        <f>F161</f>
        <v>829.24</v>
      </c>
      <c r="C167" s="276">
        <f>B167/A167</f>
        <v>0.5697990819888409</v>
      </c>
      <c r="D167" s="285">
        <f>D176</f>
        <v>696.1800000000001</v>
      </c>
      <c r="E167" s="276">
        <f>D167/A167</f>
        <v>0.47836901849765</v>
      </c>
      <c r="J167" s="185"/>
      <c r="K167" s="185"/>
      <c r="L167" s="185"/>
      <c r="M167" s="185"/>
      <c r="N167" s="185"/>
      <c r="O167" s="185"/>
      <c r="P167" s="243"/>
      <c r="Q167" s="120"/>
      <c r="R167" s="120"/>
      <c r="S167" s="120"/>
      <c r="T167" s="120"/>
      <c r="U167" s="120"/>
      <c r="V167" s="120"/>
      <c r="W167" s="120"/>
    </row>
    <row r="168" spans="1:23" ht="15">
      <c r="A168" s="277"/>
      <c r="B168" s="277"/>
      <c r="C168" s="278"/>
      <c r="D168" s="277"/>
      <c r="E168" s="203"/>
      <c r="J168" s="185"/>
      <c r="K168" s="185"/>
      <c r="L168" s="185"/>
      <c r="M168" s="185"/>
      <c r="N168" s="185"/>
      <c r="O168" s="185"/>
      <c r="P168" s="243"/>
      <c r="Q168" s="120"/>
      <c r="R168" s="120"/>
      <c r="S168" s="120"/>
      <c r="T168" s="120"/>
      <c r="U168" s="120"/>
      <c r="V168" s="120"/>
      <c r="W168" s="120"/>
    </row>
    <row r="169" spans="1:23" ht="15">
      <c r="A169" s="57"/>
      <c r="J169" s="185"/>
      <c r="K169" s="185"/>
      <c r="L169" s="185"/>
      <c r="M169" s="185"/>
      <c r="N169" s="185"/>
      <c r="O169" s="185"/>
      <c r="P169" s="243"/>
      <c r="Q169" s="120"/>
      <c r="R169" s="120"/>
      <c r="S169" s="120"/>
      <c r="T169" s="120"/>
      <c r="U169" s="120"/>
      <c r="V169" s="120"/>
      <c r="W169" s="120"/>
    </row>
    <row r="170" spans="1:23" ht="15">
      <c r="A170" s="57"/>
      <c r="J170" s="185"/>
      <c r="K170" s="185"/>
      <c r="L170" s="185"/>
      <c r="M170" s="185"/>
      <c r="N170" s="185"/>
      <c r="O170" s="185"/>
      <c r="P170" s="243"/>
      <c r="Q170" s="120"/>
      <c r="R170" s="120"/>
      <c r="S170" s="120"/>
      <c r="T170" s="120"/>
      <c r="U170" s="120"/>
      <c r="V170" s="120"/>
      <c r="W170" s="120"/>
    </row>
    <row r="171" spans="1:23" ht="15">
      <c r="A171" s="57"/>
      <c r="J171" s="185"/>
      <c r="K171" s="185"/>
      <c r="L171" s="185"/>
      <c r="M171" s="185"/>
      <c r="N171" s="185"/>
      <c r="O171" s="185"/>
      <c r="P171" s="243"/>
      <c r="Q171" s="120"/>
      <c r="R171" s="120"/>
      <c r="S171" s="120"/>
      <c r="T171" s="120"/>
      <c r="U171" s="120"/>
      <c r="V171" s="120"/>
      <c r="W171" s="120"/>
    </row>
    <row r="172" spans="1:23" s="211" customFormat="1" ht="16.5">
      <c r="A172" s="83" t="s">
        <v>132</v>
      </c>
      <c r="B172" s="279"/>
      <c r="C172" s="279"/>
      <c r="D172" s="279"/>
      <c r="E172" s="86"/>
      <c r="F172" s="163"/>
      <c r="G172" s="207"/>
      <c r="H172" s="208"/>
      <c r="I172" s="208"/>
      <c r="J172" s="209"/>
      <c r="K172" s="209"/>
      <c r="L172" s="209"/>
      <c r="M172" s="209"/>
      <c r="N172" s="209"/>
      <c r="O172" s="209"/>
      <c r="P172" s="243"/>
      <c r="Q172" s="210"/>
      <c r="R172" s="210"/>
      <c r="S172" s="210"/>
      <c r="T172" s="210"/>
      <c r="U172" s="210"/>
      <c r="V172" s="210"/>
      <c r="W172" s="210"/>
    </row>
    <row r="173" spans="1:23" ht="17.25">
      <c r="A173" s="614" t="s">
        <v>284</v>
      </c>
      <c r="B173" s="614"/>
      <c r="C173" s="614"/>
      <c r="D173" s="614"/>
      <c r="E173" s="86"/>
      <c r="J173" s="595"/>
      <c r="K173" s="595"/>
      <c r="L173" s="595"/>
      <c r="M173" s="185"/>
      <c r="N173" s="185"/>
      <c r="O173" s="185"/>
      <c r="P173" s="243"/>
      <c r="Q173" s="120"/>
      <c r="R173" s="120"/>
      <c r="S173" s="120"/>
      <c r="T173" s="120"/>
      <c r="U173" s="120"/>
      <c r="V173" s="120"/>
      <c r="W173" s="120"/>
    </row>
    <row r="174" spans="1:23" ht="35.25" customHeight="1">
      <c r="A174" s="85" t="s">
        <v>2</v>
      </c>
      <c r="B174" s="85" t="s">
        <v>16</v>
      </c>
      <c r="C174" s="85" t="s">
        <v>308</v>
      </c>
      <c r="D174" s="85" t="s">
        <v>21</v>
      </c>
      <c r="E174" s="92" t="s">
        <v>22</v>
      </c>
      <c r="J174" s="592"/>
      <c r="K174" s="592"/>
      <c r="L174" s="592"/>
      <c r="M174" s="140"/>
      <c r="N174" s="185"/>
      <c r="O174" s="185"/>
      <c r="P174" s="243"/>
      <c r="Q174" s="120"/>
      <c r="R174" s="120"/>
      <c r="S174" s="120"/>
      <c r="T174" s="120"/>
      <c r="U174" s="120"/>
      <c r="V174" s="120"/>
      <c r="W174" s="120"/>
    </row>
    <row r="175" spans="1:23" ht="18.75" customHeight="1">
      <c r="A175" s="166">
        <v>1</v>
      </c>
      <c r="B175" s="88" t="s">
        <v>247</v>
      </c>
      <c r="C175" s="544">
        <f>C138</f>
        <v>1455.3200000000002</v>
      </c>
      <c r="D175" s="419">
        <v>696.1800000000001</v>
      </c>
      <c r="E175" s="265">
        <f>D175/C175</f>
        <v>0.47836901849765</v>
      </c>
      <c r="J175" s="540"/>
      <c r="K175" s="540"/>
      <c r="L175" s="540"/>
      <c r="M175" s="185"/>
      <c r="N175" s="185"/>
      <c r="O175" s="185"/>
      <c r="P175" s="243"/>
      <c r="Q175" s="152"/>
      <c r="R175" s="152"/>
      <c r="S175" s="243"/>
      <c r="T175" s="214"/>
      <c r="U175" s="120"/>
      <c r="V175" s="120"/>
      <c r="W175" s="120"/>
    </row>
    <row r="176" spans="1:23" ht="16.5">
      <c r="A176" s="166"/>
      <c r="B176" s="273"/>
      <c r="C176" s="544">
        <f>SUM(C175:C175)</f>
        <v>1455.3200000000002</v>
      </c>
      <c r="D176" s="419">
        <f>SUM(D175:D175)</f>
        <v>696.1800000000001</v>
      </c>
      <c r="E176" s="265">
        <f>D176/C176</f>
        <v>0.47836901849765</v>
      </c>
      <c r="J176" s="98"/>
      <c r="K176" s="237"/>
      <c r="L176" s="237"/>
      <c r="M176" s="185"/>
      <c r="N176" s="185"/>
      <c r="O176" s="185"/>
      <c r="P176" s="271"/>
      <c r="Q176" s="275"/>
      <c r="R176" s="275"/>
      <c r="S176" s="275"/>
      <c r="T176" s="214"/>
      <c r="U176" s="120"/>
      <c r="V176" s="120"/>
      <c r="W176" s="120"/>
    </row>
    <row r="177" spans="1:23" ht="16.5">
      <c r="A177" s="110"/>
      <c r="B177" s="280"/>
      <c r="C177" s="281"/>
      <c r="D177" s="281"/>
      <c r="E177" s="282"/>
      <c r="J177" s="197"/>
      <c r="K177" s="246"/>
      <c r="L177" s="247"/>
      <c r="M177" s="185"/>
      <c r="N177" s="185"/>
      <c r="O177" s="185"/>
      <c r="P177" s="271"/>
      <c r="Q177" s="275"/>
      <c r="R177" s="275"/>
      <c r="S177" s="275"/>
      <c r="T177" s="214"/>
      <c r="U177" s="120"/>
      <c r="V177" s="120"/>
      <c r="W177" s="120"/>
    </row>
    <row r="178" spans="1:23" ht="16.5">
      <c r="A178" s="110"/>
      <c r="B178" s="280"/>
      <c r="C178" s="281"/>
      <c r="D178" s="281"/>
      <c r="E178" s="282"/>
      <c r="J178" s="197"/>
      <c r="K178" s="246"/>
      <c r="L178" s="247"/>
      <c r="M178" s="185"/>
      <c r="N178" s="185"/>
      <c r="O178" s="185"/>
      <c r="P178" s="271"/>
      <c r="Q178" s="275"/>
      <c r="R178" s="275"/>
      <c r="S178" s="275"/>
      <c r="T178" s="214"/>
      <c r="U178" s="120"/>
      <c r="V178" s="120"/>
      <c r="W178" s="120"/>
    </row>
    <row r="179" spans="1:26" ht="15">
      <c r="A179" s="202"/>
      <c r="B179" s="283"/>
      <c r="C179" s="205"/>
      <c r="D179" s="205"/>
      <c r="E179" s="5"/>
      <c r="J179" s="185"/>
      <c r="K179" s="185"/>
      <c r="L179" s="185"/>
      <c r="M179" s="185"/>
      <c r="N179" s="185"/>
      <c r="O179" s="185"/>
      <c r="P179" s="271"/>
      <c r="Q179" s="275"/>
      <c r="R179" s="275"/>
      <c r="S179" s="275"/>
      <c r="T179" s="214"/>
      <c r="U179" s="120"/>
      <c r="V179" s="120"/>
      <c r="W179" s="120"/>
      <c r="X179" s="120"/>
      <c r="Y179" s="120"/>
      <c r="Z179" s="120"/>
    </row>
    <row r="180" spans="1:26" s="211" customFormat="1" ht="16.5">
      <c r="A180" s="206" t="s">
        <v>133</v>
      </c>
      <c r="B180" s="86"/>
      <c r="C180" s="86"/>
      <c r="D180" s="86"/>
      <c r="E180" s="86"/>
      <c r="F180" s="114"/>
      <c r="G180" s="207"/>
      <c r="H180" s="208"/>
      <c r="I180" s="208"/>
      <c r="J180" s="209"/>
      <c r="K180" s="209"/>
      <c r="L180" s="209"/>
      <c r="M180" s="209"/>
      <c r="N180" s="209"/>
      <c r="O180" s="209"/>
      <c r="P180" s="209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</row>
    <row r="181" spans="1:26" ht="17.25">
      <c r="A181" s="206"/>
      <c r="B181" s="86"/>
      <c r="C181" s="86"/>
      <c r="D181" s="86"/>
      <c r="E181" s="86"/>
      <c r="F181" s="114"/>
      <c r="J181" s="185"/>
      <c r="K181" s="185"/>
      <c r="L181" s="185"/>
      <c r="M181" s="185"/>
      <c r="N181" s="185"/>
      <c r="O181" s="185"/>
      <c r="P181" s="185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s="498" customFormat="1" ht="48" customHeight="1">
      <c r="A182" s="512" t="s">
        <v>12</v>
      </c>
      <c r="B182" s="512" t="s">
        <v>20</v>
      </c>
      <c r="C182" s="512" t="s">
        <v>14</v>
      </c>
      <c r="D182" s="526" t="s">
        <v>102</v>
      </c>
      <c r="E182" s="526" t="s">
        <v>103</v>
      </c>
      <c r="F182" s="512" t="s">
        <v>104</v>
      </c>
      <c r="G182" s="516"/>
      <c r="H182" s="517"/>
      <c r="I182" s="517"/>
      <c r="J182" s="509"/>
      <c r="K182" s="518"/>
      <c r="L182" s="518"/>
      <c r="M182" s="509"/>
      <c r="N182" s="509"/>
      <c r="O182" s="509"/>
      <c r="P182" s="271"/>
      <c r="Q182" s="275"/>
      <c r="R182" s="275"/>
      <c r="S182" s="275"/>
      <c r="T182" s="519"/>
      <c r="U182" s="283"/>
      <c r="V182" s="283"/>
      <c r="W182" s="283"/>
      <c r="X182" s="283"/>
      <c r="Y182" s="283"/>
      <c r="Z182" s="283"/>
    </row>
    <row r="183" spans="1:26" ht="16.5">
      <c r="A183" s="285">
        <f>C190</f>
        <v>37.83</v>
      </c>
      <c r="B183" s="594">
        <v>36.31</v>
      </c>
      <c r="C183" s="286">
        <f>B183/A183</f>
        <v>0.9598202484800424</v>
      </c>
      <c r="D183" s="285">
        <f>D190</f>
        <v>18.71</v>
      </c>
      <c r="E183" s="287">
        <f>E190</f>
        <v>18.71</v>
      </c>
      <c r="F183" s="265">
        <f>E183/D183</f>
        <v>1</v>
      </c>
      <c r="J183" s="185"/>
      <c r="K183" s="185"/>
      <c r="L183" s="185"/>
      <c r="M183" s="185"/>
      <c r="N183" s="185"/>
      <c r="O183" s="185"/>
      <c r="P183" s="243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6.5">
      <c r="A184" s="288"/>
      <c r="B184" s="289"/>
      <c r="C184" s="290"/>
      <c r="D184" s="288"/>
      <c r="E184" s="291"/>
      <c r="F184" s="138"/>
      <c r="J184" s="185"/>
      <c r="K184" s="185"/>
      <c r="L184" s="185"/>
      <c r="M184" s="185"/>
      <c r="N184" s="185"/>
      <c r="O184" s="185"/>
      <c r="P184" s="243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0:26" ht="15.75" customHeight="1">
      <c r="J185" s="185"/>
      <c r="K185" s="185"/>
      <c r="L185" s="185"/>
      <c r="M185" s="185"/>
      <c r="N185" s="185"/>
      <c r="O185" s="185"/>
      <c r="P185" s="185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s="211" customFormat="1" ht="16.5">
      <c r="A186" s="206" t="s">
        <v>143</v>
      </c>
      <c r="B186" s="240"/>
      <c r="C186" s="292"/>
      <c r="D186" s="240"/>
      <c r="E186" s="240"/>
      <c r="F186" s="293"/>
      <c r="G186" s="294"/>
      <c r="H186" s="227"/>
      <c r="I186" s="227"/>
      <c r="J186" s="227"/>
      <c r="K186" s="227"/>
      <c r="L186" s="227"/>
      <c r="M186" s="227"/>
      <c r="N186" s="227"/>
      <c r="O186" s="227"/>
      <c r="P186" s="227"/>
      <c r="Q186" s="228"/>
      <c r="R186" s="228"/>
      <c r="S186" s="228"/>
      <c r="T186" s="228"/>
      <c r="U186" s="210"/>
      <c r="V186" s="210"/>
      <c r="W186" s="210"/>
      <c r="X186" s="210"/>
      <c r="Y186" s="210"/>
      <c r="Z186" s="210"/>
    </row>
    <row r="187" spans="1:26" ht="17.25">
      <c r="A187" s="295"/>
      <c r="B187" s="86"/>
      <c r="C187" s="240"/>
      <c r="D187" s="632" t="s">
        <v>89</v>
      </c>
      <c r="E187" s="632"/>
      <c r="F187" s="632"/>
      <c r="G187" s="632"/>
      <c r="H187" s="296"/>
      <c r="I187" s="296"/>
      <c r="J187" s="185"/>
      <c r="K187" s="185"/>
      <c r="L187" s="185"/>
      <c r="M187" s="185"/>
      <c r="N187" s="185"/>
      <c r="O187" s="185"/>
      <c r="P187" s="185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47.25" customHeight="1">
      <c r="A188" s="85" t="s">
        <v>8</v>
      </c>
      <c r="B188" s="85" t="s">
        <v>9</v>
      </c>
      <c r="C188" s="85" t="s">
        <v>12</v>
      </c>
      <c r="D188" s="85" t="s">
        <v>90</v>
      </c>
      <c r="E188" s="85" t="s">
        <v>144</v>
      </c>
      <c r="F188" s="85" t="s">
        <v>91</v>
      </c>
      <c r="G188" s="85" t="s">
        <v>92</v>
      </c>
      <c r="H188" s="297"/>
      <c r="I188" s="298"/>
      <c r="J188" s="299"/>
      <c r="K188" s="300"/>
      <c r="L188" s="299"/>
      <c r="M188" s="299"/>
      <c r="N188" s="299"/>
      <c r="O188" s="299"/>
      <c r="P188" s="185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6.5">
      <c r="A189" s="166">
        <v>1</v>
      </c>
      <c r="B189" s="88" t="s">
        <v>247</v>
      </c>
      <c r="C189" s="301">
        <v>37.83</v>
      </c>
      <c r="D189" s="301">
        <v>18.71</v>
      </c>
      <c r="E189" s="301">
        <v>18.71</v>
      </c>
      <c r="F189" s="419">
        <f>D189-E189</f>
        <v>0</v>
      </c>
      <c r="G189" s="302">
        <f>E189/D189</f>
        <v>1</v>
      </c>
      <c r="H189" s="303"/>
      <c r="I189" s="303"/>
      <c r="Q189" s="233"/>
      <c r="R189" s="233"/>
      <c r="S189" s="233"/>
      <c r="T189" s="214"/>
      <c r="U189" s="120"/>
      <c r="V189" s="120"/>
      <c r="W189" s="120"/>
      <c r="X189" s="185"/>
      <c r="Y189" s="120"/>
      <c r="Z189" s="120"/>
    </row>
    <row r="190" spans="1:26" ht="16.5">
      <c r="A190" s="235"/>
      <c r="B190" s="135" t="s">
        <v>10</v>
      </c>
      <c r="C190" s="304">
        <f>SUM(C189:C189)</f>
        <v>37.83</v>
      </c>
      <c r="D190" s="304">
        <f>SUM(D189:D189)</f>
        <v>18.71</v>
      </c>
      <c r="E190" s="304">
        <f>SUM(E189:E189)</f>
        <v>18.71</v>
      </c>
      <c r="F190" s="419">
        <f>D190-E190</f>
        <v>0</v>
      </c>
      <c r="G190" s="302">
        <f>E190/D190</f>
        <v>1</v>
      </c>
      <c r="H190" s="303"/>
      <c r="I190" s="303"/>
      <c r="Q190" s="120"/>
      <c r="R190" s="120"/>
      <c r="S190" s="120"/>
      <c r="T190" s="120"/>
      <c r="U190" s="120"/>
      <c r="V190" s="120"/>
      <c r="W190" s="120"/>
      <c r="X190" s="185"/>
      <c r="Y190" s="120"/>
      <c r="Z190" s="120"/>
    </row>
    <row r="191" spans="1:26" ht="15">
      <c r="A191" s="305"/>
      <c r="B191" s="139"/>
      <c r="C191" s="306"/>
      <c r="D191" s="307"/>
      <c r="E191" s="307"/>
      <c r="F191" s="308"/>
      <c r="G191" s="309"/>
      <c r="H191" s="303"/>
      <c r="I191" s="303"/>
      <c r="Q191" s="120"/>
      <c r="R191" s="120"/>
      <c r="S191" s="120"/>
      <c r="T191" s="120"/>
      <c r="U191" s="120"/>
      <c r="V191" s="120"/>
      <c r="W191" s="120"/>
      <c r="X191" s="185"/>
      <c r="Y191" s="120"/>
      <c r="Z191" s="120"/>
    </row>
    <row r="192" spans="1:26" ht="15.75">
      <c r="A192" s="305"/>
      <c r="B192" s="139"/>
      <c r="C192" s="310"/>
      <c r="D192" s="311"/>
      <c r="E192" s="311"/>
      <c r="F192" s="308"/>
      <c r="G192" s="309"/>
      <c r="H192" s="303"/>
      <c r="I192" s="303"/>
      <c r="Q192" s="120"/>
      <c r="R192" s="120"/>
      <c r="S192" s="120"/>
      <c r="T192" s="120"/>
      <c r="U192" s="120"/>
      <c r="V192" s="120"/>
      <c r="W192" s="120"/>
      <c r="X192" s="185"/>
      <c r="Y192" s="120"/>
      <c r="Z192" s="120"/>
    </row>
    <row r="193" spans="7:20" ht="15">
      <c r="G193" s="193"/>
      <c r="H193" s="194"/>
      <c r="I193" s="194"/>
      <c r="J193" s="194"/>
      <c r="K193" s="194"/>
      <c r="L193" s="194"/>
      <c r="M193" s="194"/>
      <c r="N193" s="194"/>
      <c r="O193" s="194"/>
      <c r="P193" s="194"/>
      <c r="Q193" s="251"/>
      <c r="R193" s="251"/>
      <c r="S193" s="251"/>
      <c r="T193" s="251"/>
    </row>
    <row r="194" spans="1:25" ht="22.5" customHeight="1">
      <c r="A194" s="629" t="s">
        <v>74</v>
      </c>
      <c r="B194" s="629"/>
      <c r="C194" s="629"/>
      <c r="D194" s="629"/>
      <c r="E194" s="629"/>
      <c r="G194" s="193"/>
      <c r="H194" s="194"/>
      <c r="I194" s="194"/>
      <c r="J194" s="195"/>
      <c r="K194" s="195"/>
      <c r="L194" s="195"/>
      <c r="M194" s="195"/>
      <c r="N194" s="195"/>
      <c r="O194" s="195"/>
      <c r="P194" s="195"/>
      <c r="Q194" s="204"/>
      <c r="R194" s="204"/>
      <c r="S194" s="204"/>
      <c r="T194" s="204"/>
      <c r="U194" s="120"/>
      <c r="V194" s="120"/>
      <c r="W194" s="120"/>
      <c r="X194" s="120"/>
      <c r="Y194" s="120"/>
    </row>
    <row r="195" spans="1:25" ht="17.25">
      <c r="A195" s="295" t="s">
        <v>75</v>
      </c>
      <c r="B195" s="240"/>
      <c r="C195" s="292"/>
      <c r="D195" s="240"/>
      <c r="E195" s="240"/>
      <c r="F195" s="312"/>
      <c r="G195" s="193"/>
      <c r="H195" s="194"/>
      <c r="I195" s="194"/>
      <c r="J195" s="195"/>
      <c r="K195" s="195"/>
      <c r="L195" s="195"/>
      <c r="M195" s="195"/>
      <c r="N195" s="195"/>
      <c r="O195" s="195"/>
      <c r="P195" s="195"/>
      <c r="Q195" s="204"/>
      <c r="R195" s="204"/>
      <c r="S195" s="204"/>
      <c r="T195" s="204"/>
      <c r="U195" s="120"/>
      <c r="V195" s="120"/>
      <c r="W195" s="120"/>
      <c r="X195" s="120"/>
      <c r="Y195" s="120"/>
    </row>
    <row r="196" spans="1:25" ht="17.25">
      <c r="A196" s="598" t="s">
        <v>309</v>
      </c>
      <c r="B196" s="598"/>
      <c r="C196" s="598"/>
      <c r="D196" s="598"/>
      <c r="E196" s="240"/>
      <c r="F196" s="312"/>
      <c r="J196" s="185"/>
      <c r="K196" s="185"/>
      <c r="L196" s="185"/>
      <c r="M196" s="185"/>
      <c r="N196" s="185"/>
      <c r="O196" s="185"/>
      <c r="P196" s="185"/>
      <c r="Q196" s="120"/>
      <c r="R196" s="120"/>
      <c r="S196" s="120"/>
      <c r="T196" s="120"/>
      <c r="U196" s="120"/>
      <c r="V196" s="120"/>
      <c r="W196" s="120"/>
      <c r="X196" s="120"/>
      <c r="Y196" s="120"/>
    </row>
    <row r="197" spans="1:25" s="498" customFormat="1" ht="33">
      <c r="A197" s="85" t="s">
        <v>67</v>
      </c>
      <c r="B197" s="85" t="s">
        <v>24</v>
      </c>
      <c r="C197" s="85" t="s">
        <v>25</v>
      </c>
      <c r="D197" s="85" t="s">
        <v>26</v>
      </c>
      <c r="E197" s="507"/>
      <c r="F197" s="510"/>
      <c r="G197" s="505"/>
      <c r="H197" s="506"/>
      <c r="I197" s="506"/>
      <c r="J197" s="509"/>
      <c r="K197" s="509"/>
      <c r="L197" s="509"/>
      <c r="M197" s="509"/>
      <c r="N197" s="509"/>
      <c r="O197" s="509"/>
      <c r="P197" s="509"/>
      <c r="Q197" s="283"/>
      <c r="R197" s="283"/>
      <c r="S197" s="283"/>
      <c r="T197" s="283"/>
      <c r="U197" s="283"/>
      <c r="V197" s="283"/>
      <c r="W197" s="283"/>
      <c r="X197" s="283"/>
      <c r="Y197" s="283"/>
    </row>
    <row r="198" spans="1:25" ht="18" customHeight="1">
      <c r="A198" s="615" t="s">
        <v>140</v>
      </c>
      <c r="B198" s="314" t="s">
        <v>354</v>
      </c>
      <c r="C198" s="315" t="s">
        <v>357</v>
      </c>
      <c r="D198" s="579">
        <v>0</v>
      </c>
      <c r="F198" s="383"/>
      <c r="J198" s="185"/>
      <c r="K198" s="185"/>
      <c r="L198" s="185"/>
      <c r="M198" s="185"/>
      <c r="N198" s="185"/>
      <c r="O198" s="185"/>
      <c r="P198" s="185"/>
      <c r="Q198" s="120"/>
      <c r="R198" s="120"/>
      <c r="S198" s="120"/>
      <c r="T198" s="120"/>
      <c r="U198" s="120"/>
      <c r="V198" s="120"/>
      <c r="W198" s="120"/>
      <c r="X198" s="120"/>
      <c r="Y198" s="120"/>
    </row>
    <row r="199" spans="1:25" ht="15.75">
      <c r="A199" s="615"/>
      <c r="B199" s="314" t="s">
        <v>79</v>
      </c>
      <c r="C199" s="477" t="s">
        <v>358</v>
      </c>
      <c r="D199" s="580">
        <v>155.85</v>
      </c>
      <c r="E199" s="383"/>
      <c r="F199" s="383"/>
      <c r="I199" s="208"/>
      <c r="J199" s="185"/>
      <c r="K199" s="185"/>
      <c r="L199" s="185"/>
      <c r="M199" s="185"/>
      <c r="N199" s="185"/>
      <c r="O199" s="185"/>
      <c r="P199" s="185"/>
      <c r="Q199" s="120"/>
      <c r="R199" s="120"/>
      <c r="S199" s="120"/>
      <c r="T199" s="120"/>
      <c r="U199" s="120"/>
      <c r="V199" s="120"/>
      <c r="W199" s="120"/>
      <c r="X199" s="120"/>
      <c r="Y199" s="120"/>
    </row>
    <row r="200" spans="1:25" ht="16.5">
      <c r="A200" s="615"/>
      <c r="B200" s="316" t="s">
        <v>134</v>
      </c>
      <c r="C200" s="477" t="s">
        <v>359</v>
      </c>
      <c r="D200" s="580">
        <v>299.93</v>
      </c>
      <c r="E200" s="383"/>
      <c r="F200" s="383"/>
      <c r="I200" s="208"/>
      <c r="J200" s="185"/>
      <c r="K200" s="185"/>
      <c r="L200" s="185"/>
      <c r="M200" s="185"/>
      <c r="N200" s="185"/>
      <c r="O200" s="185"/>
      <c r="P200" s="185"/>
      <c r="Q200" s="120"/>
      <c r="R200" s="120"/>
      <c r="S200" s="120"/>
      <c r="T200" s="120"/>
      <c r="U200" s="120"/>
      <c r="V200" s="120"/>
      <c r="W200" s="120"/>
      <c r="X200" s="120"/>
      <c r="Y200" s="120"/>
    </row>
    <row r="201" spans="1:25" ht="32.25">
      <c r="A201" s="615"/>
      <c r="B201" s="316" t="s">
        <v>248</v>
      </c>
      <c r="C201" s="478" t="s">
        <v>360</v>
      </c>
      <c r="D201" s="581">
        <v>335.87</v>
      </c>
      <c r="E201" s="383"/>
      <c r="F201" s="385"/>
      <c r="J201" s="185"/>
      <c r="K201" s="185"/>
      <c r="L201" s="185"/>
      <c r="M201" s="185"/>
      <c r="N201" s="185"/>
      <c r="O201" s="185"/>
      <c r="P201" s="317"/>
      <c r="Q201" s="120"/>
      <c r="R201" s="120"/>
      <c r="S201" s="185"/>
      <c r="T201" s="120"/>
      <c r="U201" s="120"/>
      <c r="V201" s="120"/>
      <c r="W201" s="120"/>
      <c r="X201" s="120"/>
      <c r="Y201" s="120"/>
    </row>
    <row r="202" spans="1:25" ht="16.5">
      <c r="A202" s="615"/>
      <c r="B202" s="641" t="s">
        <v>141</v>
      </c>
      <c r="C202" s="641"/>
      <c r="D202" s="318">
        <f>SUM(D199:D201)</f>
        <v>791.65</v>
      </c>
      <c r="E202" s="251"/>
      <c r="F202" s="385"/>
      <c r="I202" s="597"/>
      <c r="J202" s="185"/>
      <c r="K202" s="185"/>
      <c r="L202" s="185"/>
      <c r="M202" s="185"/>
      <c r="N202" s="185"/>
      <c r="O202" s="185"/>
      <c r="P202" s="185"/>
      <c r="Q202" s="120"/>
      <c r="R202" s="120"/>
      <c r="S202" s="120"/>
      <c r="T202" s="120"/>
      <c r="U202" s="120"/>
      <c r="V202" s="120"/>
      <c r="W202" s="120"/>
      <c r="X202" s="120"/>
      <c r="Y202" s="120"/>
    </row>
    <row r="203" spans="1:25" ht="15">
      <c r="A203" s="251"/>
      <c r="B203" s="251"/>
      <c r="C203" s="194"/>
      <c r="D203" s="251"/>
      <c r="E203" s="251"/>
      <c r="F203" s="312"/>
      <c r="G203" s="193"/>
      <c r="H203" s="194"/>
      <c r="I203" s="597"/>
      <c r="J203" s="195"/>
      <c r="K203" s="195"/>
      <c r="L203" s="195"/>
      <c r="M203" s="195"/>
      <c r="N203" s="195"/>
      <c r="O203" s="195"/>
      <c r="P203" s="195"/>
      <c r="Q203" s="204"/>
      <c r="R203" s="204"/>
      <c r="S203" s="204"/>
      <c r="T203" s="204"/>
      <c r="U203" s="120"/>
      <c r="V203" s="120"/>
      <c r="W203" s="120"/>
      <c r="X203" s="120"/>
      <c r="Y203" s="120"/>
    </row>
    <row r="204" spans="1:25" ht="12" customHeight="1">
      <c r="A204" s="251"/>
      <c r="D204" s="319"/>
      <c r="E204" s="319"/>
      <c r="H204" s="320"/>
      <c r="I204" s="597"/>
      <c r="J204" s="321"/>
      <c r="K204" s="321"/>
      <c r="L204" s="321"/>
      <c r="M204" s="321"/>
      <c r="N204" s="321"/>
      <c r="O204" s="321"/>
      <c r="P204" s="321"/>
      <c r="Q204" s="322"/>
      <c r="R204" s="322"/>
      <c r="S204" s="322"/>
      <c r="T204" s="322"/>
      <c r="U204" s="120"/>
      <c r="V204" s="120"/>
      <c r="W204" s="120"/>
      <c r="X204" s="120"/>
      <c r="Y204" s="120"/>
    </row>
    <row r="205" spans="1:25" ht="16.5">
      <c r="A205" s="216" t="s">
        <v>182</v>
      </c>
      <c r="B205" s="217"/>
      <c r="C205" s="217"/>
      <c r="D205" s="217"/>
      <c r="E205" s="218"/>
      <c r="F205" s="323"/>
      <c r="G205" s="193"/>
      <c r="H205" s="194"/>
      <c r="I205" s="194"/>
      <c r="J205" s="195"/>
      <c r="K205" s="195"/>
      <c r="L205" s="195"/>
      <c r="M205" s="195"/>
      <c r="N205" s="195"/>
      <c r="O205" s="195"/>
      <c r="P205" s="195"/>
      <c r="Q205" s="324"/>
      <c r="R205" s="324"/>
      <c r="S205" s="324"/>
      <c r="T205" s="324"/>
      <c r="U205" s="185"/>
      <c r="V205" s="120"/>
      <c r="W205" s="120"/>
      <c r="X205" s="120"/>
      <c r="Y205" s="120"/>
    </row>
    <row r="206" spans="1:25" s="211" customFormat="1" ht="16.5">
      <c r="A206" s="613" t="s">
        <v>344</v>
      </c>
      <c r="B206" s="613"/>
      <c r="C206" s="613"/>
      <c r="D206" s="613"/>
      <c r="E206" s="240"/>
      <c r="F206" s="226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8"/>
      <c r="R206" s="228"/>
      <c r="S206" s="228"/>
      <c r="T206" s="228"/>
      <c r="U206" s="210"/>
      <c r="V206" s="210"/>
      <c r="W206" s="210"/>
      <c r="X206" s="210"/>
      <c r="Y206" s="210"/>
    </row>
    <row r="207" spans="1:25" ht="17.25">
      <c r="A207" s="614" t="s">
        <v>310</v>
      </c>
      <c r="B207" s="614"/>
      <c r="C207" s="614"/>
      <c r="D207" s="614"/>
      <c r="E207" s="240" t="s">
        <v>29</v>
      </c>
      <c r="J207" s="185"/>
      <c r="K207" s="185"/>
      <c r="L207" s="185"/>
      <c r="M207" s="185"/>
      <c r="N207" s="185"/>
      <c r="O207" s="185"/>
      <c r="P207" s="185"/>
      <c r="Q207" s="120"/>
      <c r="R207" s="120"/>
      <c r="S207" s="120"/>
      <c r="T207" s="120"/>
      <c r="U207" s="120"/>
      <c r="V207" s="120"/>
      <c r="W207" s="120"/>
      <c r="X207" s="120"/>
      <c r="Y207" s="120"/>
    </row>
    <row r="208" spans="1:25" s="498" customFormat="1" ht="49.5">
      <c r="A208" s="85" t="s">
        <v>8</v>
      </c>
      <c r="B208" s="85" t="s">
        <v>9</v>
      </c>
      <c r="C208" s="85" t="s">
        <v>311</v>
      </c>
      <c r="D208" s="85" t="s">
        <v>345</v>
      </c>
      <c r="E208" s="85" t="s">
        <v>312</v>
      </c>
      <c r="F208" s="515"/>
      <c r="G208" s="505"/>
      <c r="H208" s="506"/>
      <c r="I208" s="506"/>
      <c r="J208" s="509"/>
      <c r="K208" s="509"/>
      <c r="L208" s="509"/>
      <c r="M208" s="509"/>
      <c r="N208" s="509"/>
      <c r="O208" s="509"/>
      <c r="P208" s="509"/>
      <c r="Q208" s="283"/>
      <c r="R208" s="283"/>
      <c r="S208" s="283"/>
      <c r="T208" s="283"/>
      <c r="U208" s="283"/>
      <c r="V208" s="283"/>
      <c r="W208" s="283"/>
      <c r="X208" s="283"/>
      <c r="Y208" s="283"/>
    </row>
    <row r="209" spans="1:25" ht="16.5">
      <c r="A209" s="166">
        <v>1</v>
      </c>
      <c r="B209" s="88" t="s">
        <v>247</v>
      </c>
      <c r="C209" s="304">
        <v>1078.1399999999999</v>
      </c>
      <c r="D209" s="419">
        <v>0</v>
      </c>
      <c r="E209" s="548">
        <f>D209/C209</f>
        <v>0</v>
      </c>
      <c r="F209" s="232"/>
      <c r="J209" s="298"/>
      <c r="K209" s="298"/>
      <c r="L209" s="298"/>
      <c r="M209" s="140"/>
      <c r="N209" s="298"/>
      <c r="O209" s="298"/>
      <c r="P209" s="541"/>
      <c r="Q209" s="325"/>
      <c r="R209" s="325"/>
      <c r="S209" s="326"/>
      <c r="T209" s="327"/>
      <c r="U209" s="328"/>
      <c r="V209" s="325"/>
      <c r="W209" s="185"/>
      <c r="X209" s="185"/>
      <c r="Y209" s="120"/>
    </row>
    <row r="210" spans="1:25" ht="16.5">
      <c r="A210" s="88"/>
      <c r="B210" s="329" t="s">
        <v>19</v>
      </c>
      <c r="C210" s="530">
        <f>SUM(C209:C209)</f>
        <v>1078.1399999999999</v>
      </c>
      <c r="D210" s="419">
        <f>SUM(D209:D209)</f>
        <v>0</v>
      </c>
      <c r="E210" s="548">
        <f>D210/C210</f>
        <v>0</v>
      </c>
      <c r="F210" s="58"/>
      <c r="J210" s="197"/>
      <c r="K210" s="246"/>
      <c r="L210" s="247"/>
      <c r="M210" s="185"/>
      <c r="N210" s="246"/>
      <c r="O210" s="247"/>
      <c r="P210" s="542"/>
      <c r="Q210" s="330"/>
      <c r="R210" s="330"/>
      <c r="S210" s="330"/>
      <c r="T210" s="120"/>
      <c r="U210" s="331"/>
      <c r="V210" s="331"/>
      <c r="W210" s="331"/>
      <c r="X210" s="185"/>
      <c r="Y210" s="120"/>
    </row>
    <row r="211" spans="7:25" ht="16.5">
      <c r="G211" s="332"/>
      <c r="H211" s="333"/>
      <c r="I211" s="333"/>
      <c r="J211" s="197"/>
      <c r="K211" s="246"/>
      <c r="L211" s="247"/>
      <c r="M211" s="185"/>
      <c r="N211" s="246"/>
      <c r="O211" s="247"/>
      <c r="P211" s="542"/>
      <c r="Q211" s="333"/>
      <c r="R211" s="333"/>
      <c r="S211" s="333"/>
      <c r="T211" s="333"/>
      <c r="U211" s="120"/>
      <c r="V211" s="120"/>
      <c r="W211" s="120"/>
      <c r="X211" s="120"/>
      <c r="Y211" s="120"/>
    </row>
    <row r="212" spans="1:25" s="211" customFormat="1" ht="16.5">
      <c r="A212" s="613" t="s">
        <v>350</v>
      </c>
      <c r="B212" s="613"/>
      <c r="C212" s="613"/>
      <c r="D212" s="613"/>
      <c r="E212" s="240"/>
      <c r="F212" s="226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8"/>
      <c r="R212" s="228"/>
      <c r="S212" s="228"/>
      <c r="T212" s="228"/>
      <c r="U212" s="210"/>
      <c r="V212" s="210"/>
      <c r="W212" s="210"/>
      <c r="X212" s="210"/>
      <c r="Y212" s="210"/>
    </row>
    <row r="213" spans="1:25" ht="17.25">
      <c r="A213" s="622" t="s">
        <v>285</v>
      </c>
      <c r="B213" s="622"/>
      <c r="C213" s="622"/>
      <c r="D213" s="622"/>
      <c r="E213" s="240" t="s">
        <v>29</v>
      </c>
      <c r="J213" s="185"/>
      <c r="K213" s="185"/>
      <c r="L213" s="185"/>
      <c r="M213" s="185"/>
      <c r="N213" s="185"/>
      <c r="O213" s="185"/>
      <c r="P213" s="185"/>
      <c r="Q213" s="120"/>
      <c r="R213" s="120"/>
      <c r="S213" s="120"/>
      <c r="T213" s="120"/>
      <c r="U213" s="120"/>
      <c r="V213" s="120"/>
      <c r="W213" s="120"/>
      <c r="X213" s="120"/>
      <c r="Y213" s="120"/>
    </row>
    <row r="214" spans="1:25" s="498" customFormat="1" ht="57" customHeight="1">
      <c r="A214" s="85" t="s">
        <v>8</v>
      </c>
      <c r="B214" s="85" t="s">
        <v>9</v>
      </c>
      <c r="C214" s="85" t="s">
        <v>313</v>
      </c>
      <c r="D214" s="85" t="s">
        <v>351</v>
      </c>
      <c r="E214" s="85" t="s">
        <v>306</v>
      </c>
      <c r="F214" s="515"/>
      <c r="G214" s="505"/>
      <c r="H214" s="506"/>
      <c r="I214" s="506"/>
      <c r="J214" s="298"/>
      <c r="K214" s="298"/>
      <c r="L214" s="298"/>
      <c r="M214" s="497"/>
      <c r="N214" s="509"/>
      <c r="O214" s="509"/>
      <c r="P214" s="509"/>
      <c r="Q214" s="283"/>
      <c r="R214" s="283"/>
      <c r="S214" s="283"/>
      <c r="T214" s="283"/>
      <c r="U214" s="283"/>
      <c r="V214" s="283"/>
      <c r="W214" s="283"/>
      <c r="X214" s="283"/>
      <c r="Y214" s="283"/>
    </row>
    <row r="215" spans="1:25" ht="16.5">
      <c r="A215" s="166">
        <v>1</v>
      </c>
      <c r="B215" s="88" t="s">
        <v>247</v>
      </c>
      <c r="C215" s="304">
        <f>C209</f>
        <v>1078.1399999999999</v>
      </c>
      <c r="D215" s="419">
        <v>110.69999999999993</v>
      </c>
      <c r="E215" s="265">
        <f>D215/C215</f>
        <v>0.10267683232233285</v>
      </c>
      <c r="J215" s="197"/>
      <c r="K215" s="246"/>
      <c r="L215" s="247"/>
      <c r="M215" s="185"/>
      <c r="N215" s="185"/>
      <c r="O215" s="185"/>
      <c r="P215" s="334"/>
      <c r="Q215" s="325"/>
      <c r="R215" s="325"/>
      <c r="S215" s="185"/>
      <c r="T215" s="120"/>
      <c r="U215" s="120"/>
      <c r="V215" s="120"/>
      <c r="W215" s="120"/>
      <c r="X215" s="120"/>
      <c r="Y215" s="120"/>
    </row>
    <row r="216" spans="1:25" ht="16.5">
      <c r="A216" s="88"/>
      <c r="B216" s="329" t="s">
        <v>19</v>
      </c>
      <c r="C216" s="530">
        <f>SUM(C215:C215)</f>
        <v>1078.1399999999999</v>
      </c>
      <c r="D216" s="530">
        <f>SUM(D215:D215)</f>
        <v>110.69999999999993</v>
      </c>
      <c r="E216" s="265">
        <f>D216/C216</f>
        <v>0.10267683232233285</v>
      </c>
      <c r="F216" s="58"/>
      <c r="J216" s="197"/>
      <c r="K216" s="246"/>
      <c r="L216" s="247"/>
      <c r="M216" s="185"/>
      <c r="N216" s="185"/>
      <c r="O216" s="185"/>
      <c r="P216" s="330"/>
      <c r="Q216" s="335"/>
      <c r="R216" s="335"/>
      <c r="S216" s="185"/>
      <c r="T216" s="120"/>
      <c r="U216" s="120"/>
      <c r="V216" s="120"/>
      <c r="W216" s="120"/>
      <c r="X216" s="120"/>
      <c r="Y216" s="120"/>
    </row>
    <row r="217" spans="1:25" ht="16.5">
      <c r="A217" s="189"/>
      <c r="B217" s="190"/>
      <c r="C217" s="336"/>
      <c r="D217" s="336"/>
      <c r="E217" s="5"/>
      <c r="F217" s="58"/>
      <c r="J217" s="197"/>
      <c r="K217" s="246"/>
      <c r="L217" s="247"/>
      <c r="M217" s="185"/>
      <c r="N217" s="185"/>
      <c r="O217" s="185"/>
      <c r="P217" s="330"/>
      <c r="Q217" s="335"/>
      <c r="R217" s="335"/>
      <c r="S217" s="185"/>
      <c r="T217" s="120"/>
      <c r="U217" s="120"/>
      <c r="V217" s="120"/>
      <c r="W217" s="120"/>
      <c r="X217" s="120"/>
      <c r="Y217" s="120"/>
    </row>
    <row r="218" spans="1:25" ht="16.5">
      <c r="A218" s="189"/>
      <c r="B218" s="190"/>
      <c r="C218" s="336"/>
      <c r="D218" s="336"/>
      <c r="E218" s="5"/>
      <c r="F218" s="58"/>
      <c r="J218" s="197"/>
      <c r="K218" s="246"/>
      <c r="L218" s="247"/>
      <c r="M218" s="185"/>
      <c r="N218" s="185"/>
      <c r="O218" s="185"/>
      <c r="P218" s="330"/>
      <c r="Q218" s="335"/>
      <c r="R218" s="335"/>
      <c r="S218" s="185"/>
      <c r="T218" s="120"/>
      <c r="U218" s="120"/>
      <c r="V218" s="120"/>
      <c r="W218" s="120"/>
      <c r="X218" s="120"/>
      <c r="Y218" s="120"/>
    </row>
    <row r="219" spans="1:25" ht="16.5">
      <c r="A219" s="189"/>
      <c r="B219" s="190"/>
      <c r="C219" s="336"/>
      <c r="D219" s="336"/>
      <c r="E219" s="5"/>
      <c r="F219" s="58"/>
      <c r="J219" s="197"/>
      <c r="K219" s="246"/>
      <c r="L219" s="247"/>
      <c r="M219" s="185"/>
      <c r="N219" s="185"/>
      <c r="O219" s="185"/>
      <c r="P219" s="330"/>
      <c r="Q219" s="335"/>
      <c r="R219" s="335"/>
      <c r="S219" s="185"/>
      <c r="T219" s="120"/>
      <c r="U219" s="120"/>
      <c r="V219" s="120"/>
      <c r="W219" s="120"/>
      <c r="X219" s="120"/>
      <c r="Y219" s="120"/>
    </row>
    <row r="220" spans="1:25" ht="16.5">
      <c r="A220" s="189"/>
      <c r="B220" s="190"/>
      <c r="C220" s="336"/>
      <c r="D220" s="336"/>
      <c r="E220" s="5"/>
      <c r="F220" s="58"/>
      <c r="J220" s="197"/>
      <c r="K220" s="246"/>
      <c r="L220" s="247"/>
      <c r="M220" s="185"/>
      <c r="N220" s="185"/>
      <c r="O220" s="185"/>
      <c r="P220" s="330"/>
      <c r="Q220" s="335"/>
      <c r="R220" s="335"/>
      <c r="S220" s="185"/>
      <c r="T220" s="120"/>
      <c r="U220" s="120"/>
      <c r="V220" s="120"/>
      <c r="W220" s="120"/>
      <c r="X220" s="120"/>
      <c r="Y220" s="120"/>
    </row>
    <row r="221" spans="1:25" s="183" customFormat="1" ht="16.5">
      <c r="A221" s="295" t="s">
        <v>183</v>
      </c>
      <c r="B221" s="240"/>
      <c r="C221" s="240"/>
      <c r="D221" s="240"/>
      <c r="E221" s="240"/>
      <c r="F221" s="200"/>
      <c r="G221" s="181"/>
      <c r="H221" s="182"/>
      <c r="I221" s="182"/>
      <c r="J221" s="199"/>
      <c r="K221" s="199"/>
      <c r="L221" s="199"/>
      <c r="M221" s="199"/>
      <c r="N221" s="199"/>
      <c r="O221" s="199"/>
      <c r="P221" s="199"/>
      <c r="Q221" s="158"/>
      <c r="R221" s="158"/>
      <c r="S221" s="158"/>
      <c r="T221" s="158"/>
      <c r="U221" s="158"/>
      <c r="V221" s="158"/>
      <c r="W221" s="158"/>
      <c r="X221" s="158"/>
      <c r="Y221" s="158"/>
    </row>
    <row r="222" spans="1:25" s="498" customFormat="1" ht="33">
      <c r="A222" s="526" t="s">
        <v>12</v>
      </c>
      <c r="B222" s="578" t="s">
        <v>343</v>
      </c>
      <c r="C222" s="526" t="s">
        <v>30</v>
      </c>
      <c r="D222" s="526" t="s">
        <v>31</v>
      </c>
      <c r="E222" s="526" t="s">
        <v>32</v>
      </c>
      <c r="F222" s="514" t="s">
        <v>15</v>
      </c>
      <c r="G222" s="229"/>
      <c r="H222" s="230"/>
      <c r="I222" s="230"/>
      <c r="J222" s="230"/>
      <c r="K222" s="230"/>
      <c r="L222" s="230"/>
      <c r="M222" s="230"/>
      <c r="N222" s="230"/>
      <c r="O222" s="230"/>
      <c r="P222" s="230"/>
      <c r="Q222" s="231"/>
      <c r="R222" s="231"/>
      <c r="S222" s="231"/>
      <c r="T222" s="231"/>
      <c r="U222" s="283"/>
      <c r="V222" s="283"/>
      <c r="W222" s="283"/>
      <c r="X222" s="283"/>
      <c r="Y222" s="283"/>
    </row>
    <row r="223" spans="1:25" ht="16.5">
      <c r="A223" s="530">
        <f>C210</f>
        <v>1078.1399999999999</v>
      </c>
      <c r="B223" s="337">
        <f>D210</f>
        <v>0</v>
      </c>
      <c r="C223" s="419">
        <f>E229</f>
        <v>1078.1399999999999</v>
      </c>
      <c r="D223" s="252">
        <f>B223+C223</f>
        <v>1078.1399999999999</v>
      </c>
      <c r="E223" s="253">
        <f>D223/A223</f>
        <v>1</v>
      </c>
      <c r="F223" s="252">
        <f>A223*85/100</f>
        <v>916.419</v>
      </c>
      <c r="G223" s="193"/>
      <c r="H223" s="194"/>
      <c r="I223" s="194"/>
      <c r="J223" s="195"/>
      <c r="K223" s="195"/>
      <c r="L223" s="195"/>
      <c r="M223" s="195"/>
      <c r="N223" s="195"/>
      <c r="O223" s="195"/>
      <c r="P223" s="330"/>
      <c r="Q223" s="335"/>
      <c r="R223" s="335"/>
      <c r="S223" s="195"/>
      <c r="T223" s="204"/>
      <c r="U223" s="120"/>
      <c r="V223" s="120"/>
      <c r="W223" s="120"/>
      <c r="X223" s="120"/>
      <c r="Y223" s="120"/>
    </row>
    <row r="224" spans="1:25" ht="15.75">
      <c r="A224" s="529"/>
      <c r="B224" s="330"/>
      <c r="C224" s="205"/>
      <c r="D224" s="338"/>
      <c r="E224" s="339"/>
      <c r="F224" s="340"/>
      <c r="G224" s="193"/>
      <c r="H224" s="194"/>
      <c r="I224" s="194"/>
      <c r="J224" s="195"/>
      <c r="K224" s="195"/>
      <c r="L224" s="195"/>
      <c r="M224" s="195"/>
      <c r="N224" s="195"/>
      <c r="O224" s="195"/>
      <c r="P224" s="330"/>
      <c r="Q224" s="335"/>
      <c r="R224" s="335"/>
      <c r="S224" s="195"/>
      <c r="T224" s="204"/>
      <c r="U224" s="120"/>
      <c r="V224" s="120"/>
      <c r="W224" s="120"/>
      <c r="X224" s="120"/>
      <c r="Y224" s="120"/>
    </row>
    <row r="225" spans="1:29" s="211" customFormat="1" ht="16.5">
      <c r="A225" s="206" t="s">
        <v>184</v>
      </c>
      <c r="B225" s="240"/>
      <c r="C225" s="292"/>
      <c r="D225" s="240"/>
      <c r="E225" s="240"/>
      <c r="F225" s="200"/>
      <c r="G225" s="259"/>
      <c r="H225" s="208"/>
      <c r="I225" s="208"/>
      <c r="J225" s="209"/>
      <c r="K225" s="209"/>
      <c r="L225" s="209"/>
      <c r="M225" s="209"/>
      <c r="N225" s="209"/>
      <c r="O225" s="209"/>
      <c r="P225" s="209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</row>
    <row r="226" spans="1:29" ht="18" thickBot="1">
      <c r="A226" s="622" t="s">
        <v>286</v>
      </c>
      <c r="B226" s="622"/>
      <c r="C226" s="622"/>
      <c r="D226" s="622"/>
      <c r="E226" s="240"/>
      <c r="F226" s="200"/>
      <c r="G226" s="341" t="s">
        <v>29</v>
      </c>
      <c r="H226" s="194"/>
      <c r="I226" s="194"/>
      <c r="J226" s="195"/>
      <c r="K226" s="195"/>
      <c r="L226" s="195"/>
      <c r="M226" s="195"/>
      <c r="N226" s="195"/>
      <c r="O226" s="195"/>
      <c r="P226" s="195"/>
      <c r="Q226" s="204"/>
      <c r="R226" s="204"/>
      <c r="S226" s="204"/>
      <c r="T226" s="204"/>
      <c r="U226" s="120"/>
      <c r="V226" s="120"/>
      <c r="W226" s="120"/>
      <c r="X226" s="120"/>
      <c r="Y226" s="120"/>
      <c r="Z226" s="120"/>
      <c r="AA226" s="120"/>
      <c r="AB226" s="120"/>
      <c r="AC226" s="120"/>
    </row>
    <row r="227" spans="1:29" ht="49.5">
      <c r="A227" s="85" t="s">
        <v>8</v>
      </c>
      <c r="B227" s="85" t="s">
        <v>9</v>
      </c>
      <c r="C227" s="85" t="s">
        <v>314</v>
      </c>
      <c r="D227" s="85" t="s">
        <v>356</v>
      </c>
      <c r="E227" s="85" t="s">
        <v>77</v>
      </c>
      <c r="F227" s="342" t="s">
        <v>334</v>
      </c>
      <c r="G227" s="260" t="s">
        <v>33</v>
      </c>
      <c r="H227" s="343"/>
      <c r="I227" s="344"/>
      <c r="J227" s="298"/>
      <c r="K227" s="298"/>
      <c r="L227" s="298"/>
      <c r="M227" s="497"/>
      <c r="N227" s="345"/>
      <c r="O227" s="345"/>
      <c r="P227" s="345"/>
      <c r="Q227" s="146"/>
      <c r="R227" s="146"/>
      <c r="S227" s="146"/>
      <c r="T227" s="146"/>
      <c r="U227" s="120"/>
      <c r="V227" s="120"/>
      <c r="W227" s="120"/>
      <c r="X227" s="120"/>
      <c r="Y227" s="120"/>
      <c r="Z227" s="120"/>
      <c r="AA227" s="120"/>
      <c r="AB227" s="120"/>
      <c r="AC227" s="120"/>
    </row>
    <row r="228" spans="1:29" ht="16.5">
      <c r="A228" s="166">
        <v>1</v>
      </c>
      <c r="B228" s="88" t="s">
        <v>247</v>
      </c>
      <c r="C228" s="304">
        <f>C209</f>
        <v>1078.1399999999999</v>
      </c>
      <c r="D228" s="346">
        <f>D209</f>
        <v>0</v>
      </c>
      <c r="E228" s="544">
        <v>1078.1399999999999</v>
      </c>
      <c r="F228" s="545">
        <f>D228+E228</f>
        <v>1078.1399999999999</v>
      </c>
      <c r="G228" s="265">
        <f>F228/C228</f>
        <v>1</v>
      </c>
      <c r="H228" s="5"/>
      <c r="I228" s="5"/>
      <c r="J228" s="197"/>
      <c r="K228" s="246"/>
      <c r="L228" s="247"/>
      <c r="M228" s="185"/>
      <c r="N228" s="347"/>
      <c r="O228" s="347"/>
      <c r="P228" s="334"/>
      <c r="Q228" s="348"/>
      <c r="R228" s="325"/>
      <c r="S228" s="347"/>
      <c r="T228" s="284"/>
      <c r="U228" s="349"/>
      <c r="V228" s="349"/>
      <c r="W228" s="349"/>
      <c r="X228" s="349"/>
      <c r="Y228" s="185"/>
      <c r="Z228" s="120"/>
      <c r="AA228" s="120"/>
      <c r="AB228" s="120"/>
      <c r="AC228" s="120"/>
    </row>
    <row r="229" spans="1:29" ht="16.5">
      <c r="A229" s="88"/>
      <c r="B229" s="329" t="s">
        <v>19</v>
      </c>
      <c r="C229" s="530">
        <f>SUM(C228:C228)</f>
        <v>1078.1399999999999</v>
      </c>
      <c r="D229" s="530">
        <f>SUM(D228:D228)</f>
        <v>0</v>
      </c>
      <c r="E229" s="546">
        <f>SUM(E228:E228)</f>
        <v>1078.1399999999999</v>
      </c>
      <c r="F229" s="545">
        <f>D229+E229</f>
        <v>1078.1399999999999</v>
      </c>
      <c r="G229" s="265">
        <f>F229/C229</f>
        <v>1</v>
      </c>
      <c r="H229" s="5"/>
      <c r="I229" s="5"/>
      <c r="J229" s="197"/>
      <c r="K229" s="246"/>
      <c r="L229" s="247"/>
      <c r="M229" s="185"/>
      <c r="N229" s="350"/>
      <c r="O229" s="350"/>
      <c r="P229" s="330"/>
      <c r="Q229" s="348"/>
      <c r="R229" s="335"/>
      <c r="S229" s="347"/>
      <c r="T229" s="5"/>
      <c r="U229" s="351"/>
      <c r="V229" s="351"/>
      <c r="W229" s="351"/>
      <c r="X229" s="351"/>
      <c r="Y229" s="185"/>
      <c r="Z229" s="120"/>
      <c r="AA229" s="120"/>
      <c r="AB229" s="120"/>
      <c r="AC229" s="120"/>
    </row>
    <row r="230" spans="1:29" ht="16.5">
      <c r="A230" s="189"/>
      <c r="B230" s="190"/>
      <c r="C230" s="336"/>
      <c r="D230" s="531"/>
      <c r="E230" s="532"/>
      <c r="F230" s="352"/>
      <c r="G230" s="266"/>
      <c r="H230" s="5"/>
      <c r="I230" s="5"/>
      <c r="J230" s="197"/>
      <c r="K230" s="246"/>
      <c r="L230" s="247"/>
      <c r="M230" s="185"/>
      <c r="N230" s="350"/>
      <c r="O230" s="350"/>
      <c r="P230" s="330"/>
      <c r="Q230" s="348"/>
      <c r="R230" s="335"/>
      <c r="S230" s="347"/>
      <c r="T230" s="5"/>
      <c r="U230" s="351"/>
      <c r="V230" s="351"/>
      <c r="W230" s="351"/>
      <c r="X230" s="351"/>
      <c r="Y230" s="185"/>
      <c r="Z230" s="120"/>
      <c r="AA230" s="120"/>
      <c r="AB230" s="120"/>
      <c r="AC230" s="120"/>
    </row>
    <row r="231" spans="1:29" ht="17.25">
      <c r="A231" s="295" t="s">
        <v>185</v>
      </c>
      <c r="B231" s="240"/>
      <c r="C231" s="292"/>
      <c r="D231" s="240"/>
      <c r="E231" s="240"/>
      <c r="F231" s="312"/>
      <c r="J231" s="185"/>
      <c r="K231" s="185"/>
      <c r="L231" s="185"/>
      <c r="M231" s="185"/>
      <c r="N231" s="185"/>
      <c r="O231" s="185"/>
      <c r="P231" s="185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</row>
    <row r="232" spans="1:29" ht="17.25">
      <c r="A232" s="240"/>
      <c r="B232" s="240"/>
      <c r="C232" s="292"/>
      <c r="D232" s="240"/>
      <c r="E232" s="240"/>
      <c r="F232" s="312"/>
      <c r="J232" s="185"/>
      <c r="K232" s="185"/>
      <c r="L232" s="185"/>
      <c r="M232" s="185"/>
      <c r="N232" s="185"/>
      <c r="O232" s="185"/>
      <c r="P232" s="185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</row>
    <row r="233" spans="1:18" s="498" customFormat="1" ht="24" customHeight="1">
      <c r="A233" s="512" t="s">
        <v>12</v>
      </c>
      <c r="B233" s="512" t="s">
        <v>34</v>
      </c>
      <c r="C233" s="512" t="s">
        <v>32</v>
      </c>
      <c r="D233" s="512" t="s">
        <v>21</v>
      </c>
      <c r="E233" s="512" t="s">
        <v>22</v>
      </c>
      <c r="F233" s="513"/>
      <c r="G233" s="505"/>
      <c r="H233" s="506"/>
      <c r="I233" s="506"/>
      <c r="J233" s="506"/>
      <c r="K233" s="506"/>
      <c r="L233" s="506"/>
      <c r="M233" s="509"/>
      <c r="N233" s="509"/>
      <c r="O233" s="509"/>
      <c r="P233" s="509"/>
      <c r="Q233" s="283"/>
      <c r="R233" s="283"/>
    </row>
    <row r="234" spans="1:24" ht="16.5">
      <c r="A234" s="530">
        <f>C209</f>
        <v>1078.1399999999999</v>
      </c>
      <c r="B234" s="545">
        <f>D223</f>
        <v>1078.1399999999999</v>
      </c>
      <c r="C234" s="265">
        <f>B234/A234</f>
        <v>1</v>
      </c>
      <c r="D234" s="530">
        <f>D240</f>
        <v>967.44</v>
      </c>
      <c r="E234" s="547">
        <f>D234/A234</f>
        <v>0.8973231676776673</v>
      </c>
      <c r="J234" s="185"/>
      <c r="K234" s="185"/>
      <c r="L234" s="185"/>
      <c r="M234" s="185"/>
      <c r="N234" s="185"/>
      <c r="O234" s="185"/>
      <c r="P234" s="185"/>
      <c r="Q234" s="120"/>
      <c r="R234" s="120"/>
      <c r="S234" s="120"/>
      <c r="T234" s="120"/>
      <c r="U234" s="120"/>
      <c r="V234" s="120"/>
      <c r="W234" s="120"/>
      <c r="X234" s="120"/>
    </row>
    <row r="235" spans="1:24" ht="15">
      <c r="A235" s="353"/>
      <c r="B235" s="195"/>
      <c r="C235" s="353"/>
      <c r="D235" s="185"/>
      <c r="G235" s="193"/>
      <c r="H235" s="194"/>
      <c r="I235" s="194"/>
      <c r="J235" s="195"/>
      <c r="K235" s="195"/>
      <c r="L235" s="195"/>
      <c r="M235" s="195"/>
      <c r="N235" s="195"/>
      <c r="O235" s="195"/>
      <c r="P235" s="195"/>
      <c r="Q235" s="204"/>
      <c r="R235" s="204"/>
      <c r="S235" s="204"/>
      <c r="T235" s="204"/>
      <c r="U235" s="120"/>
      <c r="V235" s="120"/>
      <c r="W235" s="120"/>
      <c r="X235" s="120"/>
    </row>
    <row r="236" spans="1:24" s="211" customFormat="1" ht="16.5">
      <c r="A236" s="206" t="s">
        <v>186</v>
      </c>
      <c r="B236" s="86"/>
      <c r="C236" s="86"/>
      <c r="D236" s="86"/>
      <c r="E236" s="86"/>
      <c r="F236" s="163"/>
      <c r="G236" s="220"/>
      <c r="H236" s="221"/>
      <c r="I236" s="221"/>
      <c r="J236" s="223"/>
      <c r="K236" s="223"/>
      <c r="L236" s="223"/>
      <c r="M236" s="223"/>
      <c r="N236" s="223"/>
      <c r="O236" s="223"/>
      <c r="P236" s="223"/>
      <c r="Q236" s="224"/>
      <c r="R236" s="224"/>
      <c r="S236" s="224"/>
      <c r="T236" s="224"/>
      <c r="U236" s="210"/>
      <c r="V236" s="210"/>
      <c r="W236" s="210"/>
      <c r="X236" s="210"/>
    </row>
    <row r="237" spans="1:24" ht="17.25">
      <c r="A237" s="622" t="s">
        <v>287</v>
      </c>
      <c r="B237" s="622"/>
      <c r="C237" s="622"/>
      <c r="D237" s="622"/>
      <c r="E237" s="240" t="s">
        <v>29</v>
      </c>
      <c r="F237" s="312"/>
      <c r="J237" s="185"/>
      <c r="K237" s="185"/>
      <c r="L237" s="185"/>
      <c r="M237" s="185"/>
      <c r="N237" s="185"/>
      <c r="O237" s="185"/>
      <c r="P237" s="185"/>
      <c r="Q237" s="120"/>
      <c r="R237" s="120"/>
      <c r="S237" s="120"/>
      <c r="T237" s="120"/>
      <c r="U237" s="120"/>
      <c r="V237" s="120"/>
      <c r="W237" s="120"/>
      <c r="X237" s="120"/>
    </row>
    <row r="238" spans="1:24" ht="60" customHeight="1">
      <c r="A238" s="85" t="s">
        <v>8</v>
      </c>
      <c r="B238" s="85" t="s">
        <v>9</v>
      </c>
      <c r="C238" s="85" t="s">
        <v>315</v>
      </c>
      <c r="D238" s="85" t="s">
        <v>78</v>
      </c>
      <c r="E238" s="85" t="s">
        <v>35</v>
      </c>
      <c r="F238" s="312"/>
      <c r="J238" s="298"/>
      <c r="K238" s="298"/>
      <c r="L238" s="298"/>
      <c r="M238" s="497"/>
      <c r="N238" s="185"/>
      <c r="O238" s="185"/>
      <c r="P238" s="185"/>
      <c r="Q238" s="120"/>
      <c r="R238" s="120"/>
      <c r="S238" s="120"/>
      <c r="T238" s="120"/>
      <c r="U238" s="120"/>
      <c r="V238" s="120"/>
      <c r="W238" s="120"/>
      <c r="X238" s="120"/>
    </row>
    <row r="239" spans="1:24" ht="16.5">
      <c r="A239" s="166">
        <v>1</v>
      </c>
      <c r="B239" s="88" t="s">
        <v>247</v>
      </c>
      <c r="C239" s="304">
        <f>A234</f>
        <v>1078.1399999999999</v>
      </c>
      <c r="D239" s="544">
        <v>967.44</v>
      </c>
      <c r="E239" s="265">
        <f>D239/C239</f>
        <v>0.8973231676776673</v>
      </c>
      <c r="F239" s="312"/>
      <c r="J239" s="197"/>
      <c r="K239" s="246"/>
      <c r="L239" s="247"/>
      <c r="M239" s="185"/>
      <c r="N239" s="185"/>
      <c r="O239" s="185"/>
      <c r="P239" s="334"/>
      <c r="Q239" s="325"/>
      <c r="R239" s="325"/>
      <c r="S239" s="185"/>
      <c r="T239" s="120"/>
      <c r="U239" s="120"/>
      <c r="V239" s="120"/>
      <c r="W239" s="120"/>
      <c r="X239" s="120"/>
    </row>
    <row r="240" spans="1:24" ht="16.5">
      <c r="A240" s="88"/>
      <c r="B240" s="329" t="s">
        <v>19</v>
      </c>
      <c r="C240" s="530">
        <f>SUM(C239:C239)</f>
        <v>1078.1399999999999</v>
      </c>
      <c r="D240" s="546">
        <f>SUM(D239:D239)</f>
        <v>967.44</v>
      </c>
      <c r="E240" s="265">
        <f>D240/C240</f>
        <v>0.8973231676776673</v>
      </c>
      <c r="F240" s="58"/>
      <c r="J240" s="197"/>
      <c r="K240" s="246"/>
      <c r="L240" s="247"/>
      <c r="M240" s="185"/>
      <c r="N240" s="185"/>
      <c r="O240" s="185"/>
      <c r="P240" s="334"/>
      <c r="Q240" s="335"/>
      <c r="R240" s="335"/>
      <c r="S240" s="185"/>
      <c r="T240" s="120"/>
      <c r="U240" s="120"/>
      <c r="V240" s="120"/>
      <c r="W240" s="120"/>
      <c r="X240" s="120"/>
    </row>
    <row r="241" spans="1:24" ht="16.5">
      <c r="A241" s="197"/>
      <c r="B241" s="354"/>
      <c r="C241" s="533"/>
      <c r="D241" s="281"/>
      <c r="E241" s="282"/>
      <c r="F241" s="58"/>
      <c r="J241" s="185"/>
      <c r="K241" s="185"/>
      <c r="L241" s="185"/>
      <c r="M241" s="185"/>
      <c r="N241" s="185"/>
      <c r="O241" s="185"/>
      <c r="P241" s="330"/>
      <c r="Q241" s="335"/>
      <c r="R241" s="335"/>
      <c r="S241" s="185"/>
      <c r="T241" s="120"/>
      <c r="U241" s="120"/>
      <c r="V241" s="120"/>
      <c r="W241" s="120"/>
      <c r="X241" s="120"/>
    </row>
    <row r="242" spans="1:24" ht="16.5">
      <c r="A242" s="617" t="s">
        <v>316</v>
      </c>
      <c r="B242" s="618"/>
      <c r="C242" s="618"/>
      <c r="D242" s="618"/>
      <c r="E242" s="618"/>
      <c r="F242" s="619"/>
      <c r="G242" s="355"/>
      <c r="H242" s="251"/>
      <c r="I242" s="251"/>
      <c r="J242" s="185"/>
      <c r="K242" s="185"/>
      <c r="L242" s="185"/>
      <c r="M242" s="185"/>
      <c r="N242" s="185"/>
      <c r="O242" s="185"/>
      <c r="P242" s="330"/>
      <c r="Q242" s="335"/>
      <c r="R242" s="335"/>
      <c r="S242" s="185"/>
      <c r="T242" s="120"/>
      <c r="U242" s="120"/>
      <c r="V242" s="120"/>
      <c r="W242" s="120"/>
      <c r="X242" s="120"/>
    </row>
    <row r="243" spans="1:24" ht="16.5">
      <c r="A243" s="356" t="s">
        <v>207</v>
      </c>
      <c r="B243" s="357"/>
      <c r="C243" s="357"/>
      <c r="D243" s="357"/>
      <c r="E243" s="357"/>
      <c r="F243" s="358"/>
      <c r="G243" s="355"/>
      <c r="H243" s="251"/>
      <c r="I243" s="251"/>
      <c r="J243" s="185"/>
      <c r="K243" s="185"/>
      <c r="L243" s="185"/>
      <c r="M243" s="185"/>
      <c r="N243" s="185"/>
      <c r="O243" s="185"/>
      <c r="P243" s="330"/>
      <c r="Q243" s="335"/>
      <c r="R243" s="335"/>
      <c r="S243" s="185"/>
      <c r="T243" s="120"/>
      <c r="U243" s="120"/>
      <c r="V243" s="120"/>
      <c r="W243" s="120"/>
      <c r="X243" s="120"/>
    </row>
    <row r="244" spans="1:24" s="498" customFormat="1" ht="54" customHeight="1">
      <c r="A244" s="85" t="s">
        <v>36</v>
      </c>
      <c r="B244" s="85" t="s">
        <v>16</v>
      </c>
      <c r="C244" s="85" t="s">
        <v>115</v>
      </c>
      <c r="D244" s="85" t="s">
        <v>116</v>
      </c>
      <c r="E244" s="85" t="s">
        <v>117</v>
      </c>
      <c r="F244" s="511"/>
      <c r="G244" s="505"/>
      <c r="H244" s="506"/>
      <c r="I244" s="506"/>
      <c r="J244" s="509"/>
      <c r="K244" s="509"/>
      <c r="L244" s="509"/>
      <c r="M244" s="509"/>
      <c r="N244" s="509"/>
      <c r="O244" s="509"/>
      <c r="P244" s="271"/>
      <c r="Q244" s="335"/>
      <c r="R244" s="335"/>
      <c r="S244" s="509"/>
      <c r="T244" s="283"/>
      <c r="U244" s="283"/>
      <c r="V244" s="283"/>
      <c r="W244" s="283"/>
      <c r="X244" s="283"/>
    </row>
    <row r="245" spans="1:24" ht="16.5">
      <c r="A245" s="166">
        <v>1</v>
      </c>
      <c r="B245" s="88" t="s">
        <v>247</v>
      </c>
      <c r="C245" s="187">
        <f>E175</f>
        <v>0.47836901849765</v>
      </c>
      <c r="D245" s="187">
        <f>E239</f>
        <v>0.8973231676776673</v>
      </c>
      <c r="E245" s="359">
        <f>C245-D245</f>
        <v>-0.4189541491800173</v>
      </c>
      <c r="F245" s="360"/>
      <c r="G245" s="117"/>
      <c r="H245" s="118"/>
      <c r="J245" s="185"/>
      <c r="K245" s="185"/>
      <c r="L245" s="185"/>
      <c r="M245" s="185"/>
      <c r="N245" s="185"/>
      <c r="O245" s="185"/>
      <c r="P245" s="330"/>
      <c r="Q245" s="335"/>
      <c r="R245" s="335"/>
      <c r="S245" s="185"/>
      <c r="T245" s="120"/>
      <c r="U245" s="120"/>
      <c r="V245" s="120"/>
      <c r="W245" s="120"/>
      <c r="X245" s="120"/>
    </row>
    <row r="246" spans="1:24" ht="16.5">
      <c r="A246" s="624" t="s">
        <v>10</v>
      </c>
      <c r="B246" s="624"/>
      <c r="C246" s="359">
        <f>E176</f>
        <v>0.47836901849765</v>
      </c>
      <c r="D246" s="359">
        <f>E240</f>
        <v>0.8973231676776673</v>
      </c>
      <c r="E246" s="359">
        <f>C246-D246</f>
        <v>-0.4189541491800173</v>
      </c>
      <c r="F246" s="360"/>
      <c r="G246" s="117"/>
      <c r="H246" s="118"/>
      <c r="J246" s="185"/>
      <c r="K246" s="185"/>
      <c r="L246" s="185"/>
      <c r="M246" s="185"/>
      <c r="N246" s="185"/>
      <c r="O246" s="185"/>
      <c r="P246" s="330"/>
      <c r="Q246" s="335"/>
      <c r="R246" s="335"/>
      <c r="S246" s="185"/>
      <c r="T246" s="120"/>
      <c r="U246" s="120"/>
      <c r="V246" s="120"/>
      <c r="W246" s="120"/>
      <c r="X246" s="120"/>
    </row>
    <row r="247" spans="1:24" ht="28.5" customHeight="1">
      <c r="A247" s="189"/>
      <c r="B247" s="190"/>
      <c r="C247" s="529"/>
      <c r="D247" s="205"/>
      <c r="E247" s="5"/>
      <c r="F247" s="58"/>
      <c r="J247" s="185"/>
      <c r="K247" s="185"/>
      <c r="L247" s="185"/>
      <c r="M247" s="185"/>
      <c r="N247" s="185"/>
      <c r="O247" s="185"/>
      <c r="P247" s="330"/>
      <c r="Q247" s="335"/>
      <c r="R247" s="335"/>
      <c r="S247" s="185"/>
      <c r="T247" s="120"/>
      <c r="U247" s="120"/>
      <c r="V247" s="120"/>
      <c r="W247" s="120"/>
      <c r="X247" s="120"/>
    </row>
    <row r="248" spans="1:24" ht="19.5" customHeight="1" thickBot="1">
      <c r="A248" s="356" t="s">
        <v>317</v>
      </c>
      <c r="B248" s="190"/>
      <c r="C248" s="529"/>
      <c r="D248" s="205"/>
      <c r="E248" s="5"/>
      <c r="F248" s="58"/>
      <c r="J248" s="646" t="s">
        <v>258</v>
      </c>
      <c r="K248" s="646"/>
      <c r="L248" s="646"/>
      <c r="M248" s="185"/>
      <c r="N248" s="647" t="s">
        <v>259</v>
      </c>
      <c r="O248" s="647"/>
      <c r="P248" s="647"/>
      <c r="Q248" s="647"/>
      <c r="R248" s="647"/>
      <c r="S248" s="185"/>
      <c r="T248" s="120"/>
      <c r="U248" s="120"/>
      <c r="V248" s="120"/>
      <c r="W248" s="120"/>
      <c r="X248" s="120"/>
    </row>
    <row r="249" spans="1:24" ht="66">
      <c r="A249" s="550" t="s">
        <v>36</v>
      </c>
      <c r="B249" s="551" t="s">
        <v>16</v>
      </c>
      <c r="C249" s="551" t="s">
        <v>361</v>
      </c>
      <c r="D249" s="551" t="s">
        <v>253</v>
      </c>
      <c r="E249" s="551" t="s">
        <v>254</v>
      </c>
      <c r="F249" s="552" t="s">
        <v>255</v>
      </c>
      <c r="J249" s="558" t="s">
        <v>250</v>
      </c>
      <c r="K249" s="558" t="s">
        <v>251</v>
      </c>
      <c r="L249" s="559" t="s">
        <v>19</v>
      </c>
      <c r="M249" s="185"/>
      <c r="N249" s="561" t="s">
        <v>260</v>
      </c>
      <c r="O249" s="561" t="s">
        <v>261</v>
      </c>
      <c r="P249" s="561" t="s">
        <v>262</v>
      </c>
      <c r="Q249" s="561" t="s">
        <v>263</v>
      </c>
      <c r="R249" s="561" t="s">
        <v>264</v>
      </c>
      <c r="S249" s="185"/>
      <c r="T249" s="120"/>
      <c r="U249" s="120"/>
      <c r="V249" s="120"/>
      <c r="W249" s="120"/>
      <c r="X249" s="120"/>
    </row>
    <row r="250" spans="1:24" ht="27.75" customHeight="1">
      <c r="A250" s="549">
        <v>1</v>
      </c>
      <c r="B250" s="88" t="s">
        <v>247</v>
      </c>
      <c r="C250" s="554">
        <v>10005345</v>
      </c>
      <c r="D250" s="304">
        <v>1200.6414</v>
      </c>
      <c r="E250" s="304">
        <f>D175</f>
        <v>696.1800000000001</v>
      </c>
      <c r="F250" s="576">
        <f>E250/D250</f>
        <v>0.5798400754796562</v>
      </c>
      <c r="J250" s="562">
        <v>6003207</v>
      </c>
      <c r="K250" s="562">
        <v>4002138</v>
      </c>
      <c r="L250" s="560">
        <f>SUM(J250:K250)</f>
        <v>10005345</v>
      </c>
      <c r="M250" s="185"/>
      <c r="N250" s="564">
        <f>J250</f>
        <v>6003207</v>
      </c>
      <c r="O250" s="566">
        <f>N250*100/1000000</f>
        <v>600.3207</v>
      </c>
      <c r="P250" s="565">
        <f>K250</f>
        <v>4002138</v>
      </c>
      <c r="Q250" s="566">
        <f>P250*150/1000000</f>
        <v>600.3207</v>
      </c>
      <c r="R250" s="566">
        <f>O250+Q250</f>
        <v>1200.6414</v>
      </c>
      <c r="S250" s="185"/>
      <c r="T250" s="120"/>
      <c r="U250" s="120"/>
      <c r="V250" s="120"/>
      <c r="W250" s="120"/>
      <c r="X250" s="120"/>
    </row>
    <row r="251" spans="1:24" ht="27.75" customHeight="1" thickBot="1">
      <c r="A251" s="643" t="s">
        <v>19</v>
      </c>
      <c r="B251" s="644"/>
      <c r="C251" s="556">
        <f>SUM(C250)</f>
        <v>10005345</v>
      </c>
      <c r="D251" s="557">
        <f>SUM(D250)</f>
        <v>1200.6414</v>
      </c>
      <c r="E251" s="557">
        <f>SUM(E250)</f>
        <v>696.1800000000001</v>
      </c>
      <c r="F251" s="553">
        <f>E251/D251</f>
        <v>0.5798400754796562</v>
      </c>
      <c r="J251" s="563">
        <f>SUM(J250)</f>
        <v>6003207</v>
      </c>
      <c r="K251" s="563">
        <f>SUM(K250)</f>
        <v>4002138</v>
      </c>
      <c r="L251" s="563">
        <f>SUM(L250)</f>
        <v>10005345</v>
      </c>
      <c r="M251" s="185"/>
      <c r="N251" s="567">
        <f>SUM(N250)</f>
        <v>6003207</v>
      </c>
      <c r="O251" s="568">
        <f>SUM(O250)</f>
        <v>600.3207</v>
      </c>
      <c r="P251" s="567">
        <f>SUM(P250)</f>
        <v>4002138</v>
      </c>
      <c r="Q251" s="568">
        <f>SUM(Q250)</f>
        <v>600.3207</v>
      </c>
      <c r="R251" s="568">
        <f>SUM(R250)</f>
        <v>1200.6414</v>
      </c>
      <c r="S251" s="185"/>
      <c r="T251" s="120"/>
      <c r="U251" s="120"/>
      <c r="V251" s="120"/>
      <c r="W251" s="120"/>
      <c r="X251" s="120"/>
    </row>
    <row r="252" spans="1:24" ht="28.5" customHeight="1">
      <c r="A252" s="189"/>
      <c r="B252" s="190"/>
      <c r="C252" s="529"/>
      <c r="D252" s="205"/>
      <c r="E252" s="5"/>
      <c r="F252" s="58"/>
      <c r="J252" s="185"/>
      <c r="K252" s="185"/>
      <c r="L252" s="185"/>
      <c r="M252" s="185"/>
      <c r="N252" s="185"/>
      <c r="O252" s="185"/>
      <c r="P252" s="330"/>
      <c r="Q252" s="335"/>
      <c r="R252" s="335"/>
      <c r="S252" s="185"/>
      <c r="T252" s="120"/>
      <c r="U252" s="120"/>
      <c r="V252" s="120"/>
      <c r="W252" s="120"/>
      <c r="X252" s="120"/>
    </row>
    <row r="253" spans="1:24" ht="35.25" customHeight="1" thickBot="1">
      <c r="A253" s="356" t="s">
        <v>318</v>
      </c>
      <c r="B253" s="190"/>
      <c r="C253" s="529"/>
      <c r="D253" s="205"/>
      <c r="E253" s="5"/>
      <c r="F253" s="58"/>
      <c r="J253" s="652" t="s">
        <v>256</v>
      </c>
      <c r="K253" s="652"/>
      <c r="L253" s="652"/>
      <c r="M253" s="185"/>
      <c r="N253" s="185"/>
      <c r="O253" s="185"/>
      <c r="P253" s="330"/>
      <c r="Q253" s="335"/>
      <c r="R253" s="335"/>
      <c r="S253" s="185"/>
      <c r="T253" s="120"/>
      <c r="U253" s="120"/>
      <c r="V253" s="120"/>
      <c r="W253" s="120"/>
      <c r="X253" s="120"/>
    </row>
    <row r="254" spans="1:34" s="363" customFormat="1" ht="72" customHeight="1">
      <c r="A254" s="550" t="s">
        <v>36</v>
      </c>
      <c r="B254" s="551" t="s">
        <v>16</v>
      </c>
      <c r="C254" s="551" t="str">
        <f>C249</f>
        <v>No. of Meals served during 01.04.18 to 31.03.19     </v>
      </c>
      <c r="D254" s="551" t="s">
        <v>256</v>
      </c>
      <c r="E254" s="551" t="s">
        <v>257</v>
      </c>
      <c r="F254" s="552" t="s">
        <v>255</v>
      </c>
      <c r="G254" s="361"/>
      <c r="H254" s="362"/>
      <c r="I254" s="362"/>
      <c r="J254" s="558" t="s">
        <v>250</v>
      </c>
      <c r="K254" s="558" t="s">
        <v>251</v>
      </c>
      <c r="L254" s="559" t="s">
        <v>19</v>
      </c>
      <c r="M254" s="364"/>
      <c r="N254" s="364"/>
      <c r="O254" s="364"/>
      <c r="P254" s="365"/>
      <c r="Q254" s="366"/>
      <c r="R254" s="366"/>
      <c r="S254" s="364"/>
      <c r="T254" s="367"/>
      <c r="U254" s="367"/>
      <c r="V254" s="367"/>
      <c r="W254" s="367"/>
      <c r="X254" s="367"/>
      <c r="Y254" s="367"/>
      <c r="Z254" s="367"/>
      <c r="AA254" s="367"/>
      <c r="AB254" s="367"/>
      <c r="AC254" s="367"/>
      <c r="AD254" s="367"/>
      <c r="AE254" s="367"/>
      <c r="AF254" s="367"/>
      <c r="AG254" s="367"/>
      <c r="AH254" s="367"/>
    </row>
    <row r="255" spans="1:34" ht="27.75" customHeight="1">
      <c r="A255" s="555">
        <v>1</v>
      </c>
      <c r="B255" s="88" t="s">
        <v>247</v>
      </c>
      <c r="C255" s="554">
        <f>C250</f>
        <v>10005345</v>
      </c>
      <c r="D255" s="304">
        <v>843.8507973000001</v>
      </c>
      <c r="E255" s="304">
        <f>D239</f>
        <v>967.44</v>
      </c>
      <c r="F255" s="583">
        <f>E255/D255</f>
        <v>1.146458595637331</v>
      </c>
      <c r="J255" s="582">
        <f>J250*7.57/100000</f>
        <v>454.44276990000003</v>
      </c>
      <c r="K255" s="582">
        <f>K250*9.73/100000</f>
        <v>389.40802740000004</v>
      </c>
      <c r="L255" s="582">
        <f>SUM(J255:K255)</f>
        <v>843.8507973000001</v>
      </c>
      <c r="M255" s="185"/>
      <c r="N255" s="185"/>
      <c r="O255" s="185"/>
      <c r="P255" s="330"/>
      <c r="Q255" s="335"/>
      <c r="R255" s="335"/>
      <c r="S255" s="185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</row>
    <row r="256" spans="1:34" ht="27.75" customHeight="1" thickBot="1">
      <c r="A256" s="643" t="s">
        <v>19</v>
      </c>
      <c r="B256" s="644"/>
      <c r="C256" s="556">
        <f>SUM(C255)</f>
        <v>10005345</v>
      </c>
      <c r="D256" s="557">
        <f>SUM(D255)</f>
        <v>843.8507973000001</v>
      </c>
      <c r="E256" s="557">
        <f>SUM(E255)</f>
        <v>967.44</v>
      </c>
      <c r="F256" s="584">
        <f>E256/D256</f>
        <v>1.146458595637331</v>
      </c>
      <c r="J256" s="185"/>
      <c r="K256" s="185"/>
      <c r="L256" s="185"/>
      <c r="M256" s="185"/>
      <c r="N256" s="185"/>
      <c r="O256" s="185"/>
      <c r="P256" s="330"/>
      <c r="Q256" s="335"/>
      <c r="R256" s="335"/>
      <c r="S256" s="185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</row>
    <row r="257" spans="1:34" ht="15.75">
      <c r="A257" s="189"/>
      <c r="B257" s="190"/>
      <c r="C257" s="529"/>
      <c r="D257" s="205"/>
      <c r="E257" s="5"/>
      <c r="F257" s="157"/>
      <c r="J257" s="185"/>
      <c r="K257" s="185"/>
      <c r="L257" s="185"/>
      <c r="M257" s="185"/>
      <c r="N257" s="185"/>
      <c r="O257" s="185"/>
      <c r="P257" s="330"/>
      <c r="Q257" s="335"/>
      <c r="R257" s="335"/>
      <c r="S257" s="185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</row>
    <row r="258" spans="1:34" ht="15.75">
      <c r="A258" s="189"/>
      <c r="B258" s="190"/>
      <c r="C258" s="529"/>
      <c r="D258" s="205"/>
      <c r="E258" s="5"/>
      <c r="F258" s="157"/>
      <c r="J258" s="185"/>
      <c r="K258" s="185"/>
      <c r="L258" s="185"/>
      <c r="M258" s="185"/>
      <c r="N258" s="185"/>
      <c r="O258" s="185"/>
      <c r="P258" s="330"/>
      <c r="Q258" s="335"/>
      <c r="R258" s="335"/>
      <c r="S258" s="185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</row>
    <row r="259" spans="10:34" ht="15.75" customHeight="1">
      <c r="J259" s="185"/>
      <c r="K259" s="185"/>
      <c r="L259" s="185"/>
      <c r="M259" s="185"/>
      <c r="N259" s="185"/>
      <c r="O259" s="185"/>
      <c r="P259" s="185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</row>
    <row r="260" spans="1:34" ht="15.75" customHeight="1">
      <c r="A260" s="206" t="s">
        <v>118</v>
      </c>
      <c r="B260" s="206"/>
      <c r="C260" s="206"/>
      <c r="D260" s="86"/>
      <c r="E260" s="86"/>
      <c r="F260" s="114"/>
      <c r="G260" s="259"/>
      <c r="J260" s="185"/>
      <c r="K260" s="185"/>
      <c r="L260" s="185"/>
      <c r="M260" s="185"/>
      <c r="N260" s="185"/>
      <c r="O260" s="185"/>
      <c r="P260" s="185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</row>
    <row r="261" spans="1:34" ht="15.75" customHeight="1">
      <c r="A261" s="313" t="s">
        <v>309</v>
      </c>
      <c r="B261" s="313"/>
      <c r="C261" s="313"/>
      <c r="D261" s="313"/>
      <c r="E261" s="86"/>
      <c r="F261" s="114"/>
      <c r="G261" s="259"/>
      <c r="J261" s="185"/>
      <c r="K261" s="185"/>
      <c r="L261" s="185"/>
      <c r="M261" s="185"/>
      <c r="N261" s="185"/>
      <c r="O261" s="185"/>
      <c r="P261" s="185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</row>
    <row r="262" spans="1:34" ht="15.75" customHeight="1">
      <c r="A262" s="85" t="s">
        <v>67</v>
      </c>
      <c r="B262" s="85" t="s">
        <v>24</v>
      </c>
      <c r="C262" s="85" t="s">
        <v>25</v>
      </c>
      <c r="D262" s="85" t="s">
        <v>26</v>
      </c>
      <c r="E262" s="86"/>
      <c r="F262" s="114"/>
      <c r="G262" s="259"/>
      <c r="J262" s="185"/>
      <c r="K262" s="185"/>
      <c r="L262" s="185"/>
      <c r="M262" s="185"/>
      <c r="N262" s="185"/>
      <c r="O262" s="185"/>
      <c r="P262" s="185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</row>
    <row r="263" spans="1:34" ht="15.75" customHeight="1">
      <c r="A263" s="104" t="s">
        <v>140</v>
      </c>
      <c r="B263" s="314" t="s">
        <v>354</v>
      </c>
      <c r="C263" s="315" t="str">
        <f>C198</f>
        <v>01.04.2018</v>
      </c>
      <c r="D263" s="722">
        <v>0</v>
      </c>
      <c r="E263" s="86"/>
      <c r="F263" s="114"/>
      <c r="G263" s="259"/>
      <c r="J263" s="185"/>
      <c r="K263" s="185"/>
      <c r="L263" s="185"/>
      <c r="M263" s="185"/>
      <c r="N263" s="185"/>
      <c r="O263" s="185"/>
      <c r="P263" s="185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</row>
    <row r="264" spans="1:34" ht="15.75" customHeight="1">
      <c r="A264" s="104"/>
      <c r="B264" s="314" t="s">
        <v>79</v>
      </c>
      <c r="C264" s="315" t="str">
        <f>C199</f>
        <v>26.04.2018</v>
      </c>
      <c r="D264" s="722">
        <v>18.53</v>
      </c>
      <c r="E264" s="86"/>
      <c r="F264" s="114"/>
      <c r="G264" s="259"/>
      <c r="J264" s="185"/>
      <c r="K264" s="185"/>
      <c r="L264" s="185"/>
      <c r="M264" s="185"/>
      <c r="N264" s="185"/>
      <c r="O264" s="185"/>
      <c r="P264" s="185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</row>
    <row r="265" spans="1:34" ht="15.75" customHeight="1">
      <c r="A265" s="104"/>
      <c r="B265" s="316" t="s">
        <v>134</v>
      </c>
      <c r="C265" s="315" t="str">
        <f>C200</f>
        <v>30.08.2018</v>
      </c>
      <c r="D265" s="722">
        <v>30.97</v>
      </c>
      <c r="E265" s="86"/>
      <c r="F265" s="114"/>
      <c r="G265" s="259"/>
      <c r="J265" s="185"/>
      <c r="K265" s="185"/>
      <c r="L265" s="185"/>
      <c r="M265" s="185"/>
      <c r="N265" s="185"/>
      <c r="O265" s="185"/>
      <c r="P265" s="185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</row>
    <row r="266" spans="1:34" ht="32.25">
      <c r="A266" s="104"/>
      <c r="B266" s="316" t="s">
        <v>248</v>
      </c>
      <c r="C266" s="315" t="str">
        <f>C201</f>
        <v>13.02.2019 &amp; 26.03.2019</v>
      </c>
      <c r="D266" s="723">
        <v>33</v>
      </c>
      <c r="E266" s="86"/>
      <c r="F266" s="114"/>
      <c r="G266" s="259"/>
      <c r="J266" s="185"/>
      <c r="K266" s="185"/>
      <c r="L266" s="185"/>
      <c r="M266" s="185"/>
      <c r="N266" s="185"/>
      <c r="O266" s="185"/>
      <c r="P266" s="185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</row>
    <row r="267" spans="1:34" ht="15.75" customHeight="1">
      <c r="A267" s="104"/>
      <c r="B267" s="577" t="s">
        <v>141</v>
      </c>
      <c r="C267" s="577"/>
      <c r="D267" s="544">
        <f>SUM(D264:D266)</f>
        <v>82.5</v>
      </c>
      <c r="E267" s="86"/>
      <c r="F267" s="114"/>
      <c r="G267" s="259"/>
      <c r="J267" s="185"/>
      <c r="K267" s="185"/>
      <c r="L267" s="185"/>
      <c r="M267" s="185"/>
      <c r="N267" s="185"/>
      <c r="O267" s="185"/>
      <c r="P267" s="185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</row>
    <row r="268" spans="5:34" ht="15.75" customHeight="1">
      <c r="E268" s="86"/>
      <c r="F268" s="114"/>
      <c r="G268" s="259"/>
      <c r="J268" s="185"/>
      <c r="K268" s="185"/>
      <c r="L268" s="185"/>
      <c r="M268" s="185"/>
      <c r="N268" s="185"/>
      <c r="O268" s="185"/>
      <c r="P268" s="185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</row>
    <row r="269" spans="1:34" ht="17.25">
      <c r="A269" s="206" t="s">
        <v>119</v>
      </c>
      <c r="B269" s="206"/>
      <c r="C269" s="206"/>
      <c r="D269" s="86"/>
      <c r="E269" s="86"/>
      <c r="F269" s="114"/>
      <c r="G269" s="259"/>
      <c r="J269" s="185"/>
      <c r="K269" s="185"/>
      <c r="L269" s="185"/>
      <c r="M269" s="185"/>
      <c r="N269" s="185"/>
      <c r="O269" s="185"/>
      <c r="P269" s="185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</row>
    <row r="270" spans="1:34" ht="18" thickBot="1">
      <c r="A270" s="206"/>
      <c r="B270" s="206"/>
      <c r="C270" s="206"/>
      <c r="D270" s="86"/>
      <c r="E270" s="86"/>
      <c r="F270" s="114"/>
      <c r="G270" s="259"/>
      <c r="J270" s="185"/>
      <c r="K270" s="185"/>
      <c r="L270" s="185"/>
      <c r="M270" s="185"/>
      <c r="N270" s="185"/>
      <c r="O270" s="185"/>
      <c r="P270" s="185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</row>
    <row r="271" spans="1:34" ht="49.5">
      <c r="A271" s="85" t="s">
        <v>8</v>
      </c>
      <c r="B271" s="85" t="s">
        <v>9</v>
      </c>
      <c r="C271" s="85" t="s">
        <v>313</v>
      </c>
      <c r="D271" s="85" t="s">
        <v>346</v>
      </c>
      <c r="E271" s="85" t="s">
        <v>105</v>
      </c>
      <c r="F271" s="179" t="s">
        <v>106</v>
      </c>
      <c r="G271" s="260" t="s">
        <v>107</v>
      </c>
      <c r="H271" s="368"/>
      <c r="I271" s="368"/>
      <c r="J271" s="369" t="s">
        <v>9</v>
      </c>
      <c r="K271" s="369" t="s">
        <v>165</v>
      </c>
      <c r="L271" s="369" t="s">
        <v>167</v>
      </c>
      <c r="M271" s="370" t="s">
        <v>168</v>
      </c>
      <c r="N271" s="79" t="s">
        <v>169</v>
      </c>
      <c r="O271" s="79" t="s">
        <v>170</v>
      </c>
      <c r="P271" s="79" t="s">
        <v>171</v>
      </c>
      <c r="Q271" s="79" t="s">
        <v>172</v>
      </c>
      <c r="R271" s="79" t="s">
        <v>173</v>
      </c>
      <c r="S271" s="79" t="s">
        <v>83</v>
      </c>
      <c r="T271" s="79" t="s">
        <v>174</v>
      </c>
      <c r="U271" s="79" t="s">
        <v>175</v>
      </c>
      <c r="V271" s="79" t="s">
        <v>176</v>
      </c>
      <c r="W271" s="79" t="s">
        <v>166</v>
      </c>
      <c r="X271" s="79" t="s">
        <v>177</v>
      </c>
      <c r="Y271" s="79" t="s">
        <v>178</v>
      </c>
      <c r="Z271" s="120"/>
      <c r="AA271" s="120"/>
      <c r="AB271" s="120"/>
      <c r="AC271" s="120"/>
      <c r="AD271" s="120"/>
      <c r="AE271" s="120"/>
      <c r="AF271" s="120"/>
      <c r="AG271" s="120"/>
      <c r="AH271" s="120"/>
    </row>
    <row r="272" spans="1:34" ht="16.5">
      <c r="A272" s="166">
        <v>1</v>
      </c>
      <c r="B272" s="88" t="s">
        <v>247</v>
      </c>
      <c r="C272" s="569">
        <v>243.07</v>
      </c>
      <c r="D272" s="569">
        <v>0</v>
      </c>
      <c r="E272" s="569">
        <v>243.7</v>
      </c>
      <c r="F272" s="419">
        <f>D272+E272</f>
        <v>243.7</v>
      </c>
      <c r="G272" s="265">
        <f>F272/C272</f>
        <v>1.0025918459702967</v>
      </c>
      <c r="H272" s="5"/>
      <c r="I272" s="350"/>
      <c r="J272" s="88" t="s">
        <v>152</v>
      </c>
      <c r="K272" s="371"/>
      <c r="L272" s="372"/>
      <c r="M272" s="534">
        <f>SUM(K272:L272)</f>
        <v>0</v>
      </c>
      <c r="N272" s="371"/>
      <c r="O272" s="372"/>
      <c r="P272" s="534">
        <f>SUM(N272:O272)</f>
        <v>0</v>
      </c>
      <c r="Q272" s="371"/>
      <c r="R272" s="372"/>
      <c r="S272" s="534">
        <f>SUM(Q272:R272)</f>
        <v>0</v>
      </c>
      <c r="T272" s="371"/>
      <c r="U272" s="372"/>
      <c r="V272" s="534">
        <f>SUM(T272:U272)</f>
        <v>0</v>
      </c>
      <c r="W272" s="371"/>
      <c r="X272" s="372"/>
      <c r="Y272" s="534">
        <f>SUM(W272:X272)</f>
        <v>0</v>
      </c>
      <c r="Z272" s="120"/>
      <c r="AA272" s="120"/>
      <c r="AB272" s="120"/>
      <c r="AC272" s="120"/>
      <c r="AD272" s="120"/>
      <c r="AE272" s="120"/>
      <c r="AF272" s="120"/>
      <c r="AG272" s="120"/>
      <c r="AH272" s="120"/>
    </row>
    <row r="273" spans="1:34" ht="16.5">
      <c r="A273" s="88"/>
      <c r="B273" s="329" t="s">
        <v>19</v>
      </c>
      <c r="C273" s="530">
        <f>SUM(C272:C272)</f>
        <v>243.07</v>
      </c>
      <c r="D273" s="530">
        <f>SUM(D272:D272)</f>
        <v>0</v>
      </c>
      <c r="E273" s="419">
        <f>SUM(E272:E272)</f>
        <v>243.7</v>
      </c>
      <c r="F273" s="419">
        <f>E273+D273</f>
        <v>243.7</v>
      </c>
      <c r="G273" s="265">
        <f>F273/C273</f>
        <v>1.0025918459702967</v>
      </c>
      <c r="H273" s="5"/>
      <c r="I273" s="350"/>
      <c r="J273" s="88" t="s">
        <v>10</v>
      </c>
      <c r="K273" s="371">
        <f>SUM(K272:K272)</f>
        <v>0</v>
      </c>
      <c r="L273" s="372">
        <f>SUM(L272:L272)</f>
        <v>0</v>
      </c>
      <c r="M273" s="534">
        <f>SUM(K273:L273)</f>
        <v>0</v>
      </c>
      <c r="N273" s="371">
        <f>SUM(N272:N272)</f>
        <v>0</v>
      </c>
      <c r="O273" s="372">
        <f>SUM(O272:O272)</f>
        <v>0</v>
      </c>
      <c r="P273" s="534">
        <f>SUM(N273:O273)</f>
        <v>0</v>
      </c>
      <c r="Q273" s="371">
        <f>SUM(Q272:Q272)</f>
        <v>0</v>
      </c>
      <c r="R273" s="372">
        <f>SUM(R272:R272)</f>
        <v>0</v>
      </c>
      <c r="S273" s="534">
        <f>SUM(Q273:R273)</f>
        <v>0</v>
      </c>
      <c r="T273" s="371">
        <f>SUM(T272:T272)</f>
        <v>0</v>
      </c>
      <c r="U273" s="372">
        <f>SUM(U272:U272)</f>
        <v>0</v>
      </c>
      <c r="V273" s="534">
        <f>SUM(T273:U273)</f>
        <v>0</v>
      </c>
      <c r="W273" s="371">
        <f>SUM(W272:W272)</f>
        <v>0</v>
      </c>
      <c r="X273" s="372">
        <f>SUM(X272:X272)</f>
        <v>0</v>
      </c>
      <c r="Y273" s="534">
        <f>SUM(W273:X273)</f>
        <v>0</v>
      </c>
      <c r="Z273" s="120"/>
      <c r="AA273" s="120"/>
      <c r="AB273" s="120"/>
      <c r="AC273" s="120"/>
      <c r="AD273" s="120"/>
      <c r="AE273" s="120"/>
      <c r="AF273" s="120"/>
      <c r="AG273" s="120"/>
      <c r="AH273" s="120"/>
    </row>
    <row r="274" spans="1:34" ht="16.5">
      <c r="A274" s="197"/>
      <c r="B274" s="354"/>
      <c r="C274" s="533"/>
      <c r="D274" s="533"/>
      <c r="E274" s="281"/>
      <c r="F274" s="374"/>
      <c r="G274" s="375"/>
      <c r="H274" s="5"/>
      <c r="I274" s="350"/>
      <c r="J274" s="197"/>
      <c r="K274" s="246"/>
      <c r="L274" s="247"/>
      <c r="M274" s="185"/>
      <c r="N274" s="246"/>
      <c r="O274" s="247"/>
      <c r="P274" s="185"/>
      <c r="Q274" s="246"/>
      <c r="R274" s="247"/>
      <c r="S274" s="185"/>
      <c r="T274" s="246"/>
      <c r="U274" s="247"/>
      <c r="V274" s="185"/>
      <c r="W274" s="246"/>
      <c r="X274" s="247"/>
      <c r="Y274" s="185"/>
      <c r="Z274" s="120"/>
      <c r="AA274" s="120"/>
      <c r="AB274" s="120"/>
      <c r="AC274" s="120"/>
      <c r="AD274" s="120"/>
      <c r="AE274" s="120"/>
      <c r="AF274" s="120"/>
      <c r="AG274" s="120"/>
      <c r="AH274" s="120"/>
    </row>
    <row r="275" spans="1:34" ht="17.25">
      <c r="A275" s="206" t="s">
        <v>120</v>
      </c>
      <c r="B275" s="206"/>
      <c r="C275" s="206"/>
      <c r="D275" s="206"/>
      <c r="E275" s="86"/>
      <c r="F275" s="114"/>
      <c r="J275" s="185"/>
      <c r="K275" s="185"/>
      <c r="L275" s="185"/>
      <c r="M275" s="185"/>
      <c r="N275" s="185"/>
      <c r="O275" s="185"/>
      <c r="P275" s="185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</row>
    <row r="276" spans="1:34" ht="17.25">
      <c r="A276" s="607" t="s">
        <v>288</v>
      </c>
      <c r="B276" s="607"/>
      <c r="C276" s="607"/>
      <c r="D276" s="206"/>
      <c r="E276" s="86"/>
      <c r="F276" s="114"/>
      <c r="J276" s="185"/>
      <c r="K276" s="185"/>
      <c r="L276" s="185"/>
      <c r="M276" s="185"/>
      <c r="N276" s="185"/>
      <c r="O276" s="185"/>
      <c r="P276" s="185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</row>
    <row r="277" spans="1:34" ht="17.25">
      <c r="A277" s="377"/>
      <c r="B277" s="377"/>
      <c r="C277" s="377"/>
      <c r="D277" s="206"/>
      <c r="E277" s="86"/>
      <c r="F277" s="114"/>
      <c r="J277" s="185"/>
      <c r="K277" s="185"/>
      <c r="L277" s="185"/>
      <c r="M277" s="185"/>
      <c r="N277" s="185"/>
      <c r="O277" s="185"/>
      <c r="P277" s="185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</row>
    <row r="278" spans="1:34" ht="33">
      <c r="A278" s="85" t="s">
        <v>8</v>
      </c>
      <c r="B278" s="85" t="s">
        <v>9</v>
      </c>
      <c r="C278" s="85" t="s">
        <v>302</v>
      </c>
      <c r="D278" s="85" t="s">
        <v>108</v>
      </c>
      <c r="E278" s="85" t="s">
        <v>109</v>
      </c>
      <c r="F278" s="179" t="s">
        <v>110</v>
      </c>
      <c r="G278" s="345"/>
      <c r="H278" s="378"/>
      <c r="I278" s="378"/>
      <c r="J278" s="185"/>
      <c r="K278" s="185"/>
      <c r="L278" s="185"/>
      <c r="M278" s="185"/>
      <c r="N278" s="185"/>
      <c r="O278" s="185"/>
      <c r="P278" s="185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</row>
    <row r="279" spans="1:34" ht="16.5">
      <c r="A279" s="166">
        <v>1</v>
      </c>
      <c r="B279" s="88" t="s">
        <v>247</v>
      </c>
      <c r="C279" s="569">
        <f>C272</f>
        <v>243.07</v>
      </c>
      <c r="D279" s="419">
        <f>F272</f>
        <v>243.7</v>
      </c>
      <c r="E279" s="419">
        <v>241.8</v>
      </c>
      <c r="F279" s="265">
        <f>E279/C279</f>
        <v>0.9947751676471799</v>
      </c>
      <c r="G279" s="268"/>
      <c r="H279" s="347"/>
      <c r="I279" s="347"/>
      <c r="J279" s="185"/>
      <c r="K279" s="185"/>
      <c r="L279" s="185"/>
      <c r="M279" s="185"/>
      <c r="N279" s="185"/>
      <c r="O279" s="185"/>
      <c r="P279" s="185"/>
      <c r="Q279" s="185"/>
      <c r="R279" s="185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</row>
    <row r="280" spans="1:34" ht="16.5">
      <c r="A280" s="88"/>
      <c r="B280" s="329" t="s">
        <v>19</v>
      </c>
      <c r="C280" s="530">
        <f>SUM(C279:C279)</f>
        <v>243.07</v>
      </c>
      <c r="D280" s="530">
        <f>SUM(D279:D279)</f>
        <v>243.7</v>
      </c>
      <c r="E280" s="530">
        <f>SUM(E279:E279)</f>
        <v>241.8</v>
      </c>
      <c r="F280" s="265">
        <f>E280/C280</f>
        <v>0.9947751676471799</v>
      </c>
      <c r="G280" s="266"/>
      <c r="H280" s="5"/>
      <c r="I280" s="350"/>
      <c r="J280" s="185"/>
      <c r="K280" s="185"/>
      <c r="L280" s="185"/>
      <c r="M280" s="185"/>
      <c r="N280" s="185"/>
      <c r="O280" s="185"/>
      <c r="P280" s="185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</row>
    <row r="281" spans="1:34" ht="16.5">
      <c r="A281" s="197"/>
      <c r="B281" s="354"/>
      <c r="C281" s="533"/>
      <c r="D281" s="281"/>
      <c r="E281" s="379"/>
      <c r="F281" s="374"/>
      <c r="G281" s="266"/>
      <c r="H281" s="5"/>
      <c r="I281" s="5"/>
      <c r="J281" s="185"/>
      <c r="K281" s="185"/>
      <c r="L281" s="185"/>
      <c r="M281" s="185"/>
      <c r="N281" s="185"/>
      <c r="O281" s="185"/>
      <c r="P281" s="185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</row>
    <row r="282" spans="1:34" ht="15.75">
      <c r="A282" s="189"/>
      <c r="B282" s="190"/>
      <c r="C282" s="529"/>
      <c r="D282" s="205"/>
      <c r="E282" s="55"/>
      <c r="F282" s="308"/>
      <c r="G282" s="266"/>
      <c r="H282" s="5"/>
      <c r="I282" s="5"/>
      <c r="J282" s="185"/>
      <c r="K282" s="185"/>
      <c r="L282" s="185"/>
      <c r="M282" s="185"/>
      <c r="N282" s="185"/>
      <c r="O282" s="185"/>
      <c r="P282" s="185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</row>
    <row r="283" spans="1:34" ht="17.25">
      <c r="A283" s="206" t="s">
        <v>121</v>
      </c>
      <c r="B283" s="206"/>
      <c r="C283" s="206"/>
      <c r="D283" s="206"/>
      <c r="E283" s="86"/>
      <c r="F283" s="114"/>
      <c r="J283" s="185"/>
      <c r="K283" s="185"/>
      <c r="L283" s="185"/>
      <c r="M283" s="185"/>
      <c r="N283" s="185"/>
      <c r="O283" s="185"/>
      <c r="P283" s="185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</row>
    <row r="284" spans="1:34" ht="17.25">
      <c r="A284" s="206"/>
      <c r="B284" s="206"/>
      <c r="C284" s="206"/>
      <c r="D284" s="206"/>
      <c r="E284" s="86"/>
      <c r="F284" s="114"/>
      <c r="J284" s="185"/>
      <c r="K284" s="185"/>
      <c r="L284" s="185"/>
      <c r="M284" s="185"/>
      <c r="N284" s="185"/>
      <c r="O284" s="185"/>
      <c r="P284" s="185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</row>
    <row r="285" spans="1:34" ht="17.25">
      <c r="A285" s="599" t="s">
        <v>288</v>
      </c>
      <c r="B285" s="599"/>
      <c r="C285" s="599"/>
      <c r="D285" s="206"/>
      <c r="E285" s="86"/>
      <c r="F285" s="114"/>
      <c r="J285" s="185"/>
      <c r="K285" s="185"/>
      <c r="L285" s="185"/>
      <c r="M285" s="185"/>
      <c r="N285" s="185"/>
      <c r="O285" s="185"/>
      <c r="P285" s="185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</row>
    <row r="286" spans="1:34" ht="58.5" customHeight="1">
      <c r="A286" s="85" t="s">
        <v>8</v>
      </c>
      <c r="B286" s="85" t="s">
        <v>9</v>
      </c>
      <c r="C286" s="85" t="s">
        <v>302</v>
      </c>
      <c r="D286" s="85" t="s">
        <v>108</v>
      </c>
      <c r="E286" s="85" t="s">
        <v>352</v>
      </c>
      <c r="F286" s="260" t="s">
        <v>319</v>
      </c>
      <c r="G286" s="202"/>
      <c r="H286" s="120"/>
      <c r="I286" s="120"/>
      <c r="J286" s="185"/>
      <c r="K286" s="185"/>
      <c r="L286" s="185"/>
      <c r="M286" s="185"/>
      <c r="N286" s="185"/>
      <c r="O286" s="185"/>
      <c r="P286" s="185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</row>
    <row r="287" spans="1:34" ht="16.5">
      <c r="A287" s="166">
        <v>1</v>
      </c>
      <c r="B287" s="88" t="s">
        <v>247</v>
      </c>
      <c r="C287" s="569">
        <f>C279</f>
        <v>243.07</v>
      </c>
      <c r="D287" s="419">
        <f>D279</f>
        <v>243.7</v>
      </c>
      <c r="E287" s="544">
        <v>1.9000000000000057</v>
      </c>
      <c r="F287" s="265">
        <f>E287/C287</f>
        <v>0.007816678323116822</v>
      </c>
      <c r="G287" s="380"/>
      <c r="H287" s="381"/>
      <c r="I287" s="381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</row>
    <row r="288" spans="1:34" ht="16.5">
      <c r="A288" s="88"/>
      <c r="B288" s="329" t="s">
        <v>19</v>
      </c>
      <c r="C288" s="530">
        <f>SUM(C287:C287)</f>
        <v>243.07</v>
      </c>
      <c r="D288" s="419">
        <f>SUM(D287:D287)</f>
        <v>243.7</v>
      </c>
      <c r="E288" s="544">
        <f>SUM(E287:E287)</f>
        <v>1.9000000000000057</v>
      </c>
      <c r="F288" s="265">
        <f>E288/C288</f>
        <v>0.007816678323116822</v>
      </c>
      <c r="G288" s="266"/>
      <c r="H288" s="5"/>
      <c r="I288" s="5"/>
      <c r="J288" s="185"/>
      <c r="K288" s="185"/>
      <c r="L288" s="185"/>
      <c r="M288" s="185"/>
      <c r="N288" s="185"/>
      <c r="O288" s="185"/>
      <c r="P288" s="185"/>
      <c r="Q288" s="120"/>
      <c r="R288" s="120"/>
      <c r="S288" s="185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</row>
    <row r="289" spans="1:34" ht="15">
      <c r="A289" s="189"/>
      <c r="B289" s="190"/>
      <c r="C289" s="336"/>
      <c r="D289" s="205"/>
      <c r="E289" s="382"/>
      <c r="F289" s="142"/>
      <c r="G289" s="266"/>
      <c r="H289" s="5"/>
      <c r="I289" s="5"/>
      <c r="J289" s="185"/>
      <c r="K289" s="185"/>
      <c r="L289" s="185"/>
      <c r="M289" s="185"/>
      <c r="N289" s="185"/>
      <c r="O289" s="185"/>
      <c r="P289" s="185"/>
      <c r="Q289" s="120"/>
      <c r="R289" s="120"/>
      <c r="S289" s="185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</row>
    <row r="290" spans="1:34" ht="35.25" customHeight="1">
      <c r="A290" s="640" t="s">
        <v>122</v>
      </c>
      <c r="B290" s="640"/>
      <c r="C290" s="640"/>
      <c r="D290" s="640"/>
      <c r="E290" s="640"/>
      <c r="G290" s="193"/>
      <c r="H290" s="194"/>
      <c r="I290" s="194"/>
      <c r="J290" s="195"/>
      <c r="K290" s="195"/>
      <c r="L290" s="195"/>
      <c r="M290" s="195"/>
      <c r="N290" s="195"/>
      <c r="O290" s="195"/>
      <c r="P290" s="195"/>
      <c r="Q290" s="204"/>
      <c r="R290" s="204"/>
      <c r="S290" s="204"/>
      <c r="T290" s="204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</row>
    <row r="291" spans="1:34" ht="21" customHeight="1">
      <c r="A291" s="67"/>
      <c r="B291" s="67"/>
      <c r="C291" s="67"/>
      <c r="D291" s="67"/>
      <c r="E291" s="67"/>
      <c r="G291" s="193"/>
      <c r="H291" s="194"/>
      <c r="I291" s="194"/>
      <c r="J291" s="195"/>
      <c r="K291" s="195"/>
      <c r="L291" s="195"/>
      <c r="M291" s="195"/>
      <c r="N291" s="195"/>
      <c r="O291" s="195"/>
      <c r="P291" s="195"/>
      <c r="Q291" s="204"/>
      <c r="R291" s="204"/>
      <c r="S291" s="204"/>
      <c r="T291" s="204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</row>
    <row r="292" spans="1:34" ht="17.25">
      <c r="A292" s="295" t="s">
        <v>114</v>
      </c>
      <c r="B292" s="240"/>
      <c r="C292" s="292"/>
      <c r="D292" s="240"/>
      <c r="E292" s="240"/>
      <c r="F292" s="312"/>
      <c r="J292" s="185"/>
      <c r="K292" s="185"/>
      <c r="L292" s="185"/>
      <c r="M292" s="185"/>
      <c r="N292" s="185"/>
      <c r="O292" s="185"/>
      <c r="P292" s="185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</row>
    <row r="293" spans="1:34" ht="17.25">
      <c r="A293" s="598" t="s">
        <v>320</v>
      </c>
      <c r="B293" s="598"/>
      <c r="C293" s="598"/>
      <c r="D293" s="598"/>
      <c r="E293" s="240"/>
      <c r="F293" s="312"/>
      <c r="J293" s="185"/>
      <c r="K293" s="185"/>
      <c r="L293" s="185"/>
      <c r="M293" s="185"/>
      <c r="N293" s="185"/>
      <c r="O293" s="185"/>
      <c r="P293" s="185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</row>
    <row r="294" spans="1:34" s="498" customFormat="1" ht="33">
      <c r="A294" s="85" t="s">
        <v>67</v>
      </c>
      <c r="B294" s="85" t="s">
        <v>24</v>
      </c>
      <c r="C294" s="85" t="s">
        <v>25</v>
      </c>
      <c r="D294" s="85" t="s">
        <v>26</v>
      </c>
      <c r="E294" s="507"/>
      <c r="F294" s="510"/>
      <c r="G294" s="505"/>
      <c r="H294" s="506"/>
      <c r="I294" s="506"/>
      <c r="J294" s="509"/>
      <c r="K294" s="509"/>
      <c r="L294" s="509"/>
      <c r="M294" s="509"/>
      <c r="N294" s="509"/>
      <c r="O294" s="509"/>
      <c r="P294" s="509"/>
      <c r="Q294" s="283"/>
      <c r="R294" s="283"/>
      <c r="S294" s="283"/>
      <c r="T294" s="283"/>
      <c r="U294" s="283"/>
      <c r="V294" s="283"/>
      <c r="W294" s="283"/>
      <c r="X294" s="283"/>
      <c r="Y294" s="283"/>
      <c r="Z294" s="283"/>
      <c r="AA294" s="283"/>
      <c r="AB294" s="283"/>
      <c r="AC294" s="283"/>
      <c r="AD294" s="283"/>
      <c r="AE294" s="283"/>
      <c r="AF294" s="283"/>
      <c r="AG294" s="283"/>
      <c r="AH294" s="283"/>
    </row>
    <row r="295" spans="1:27" ht="27" customHeight="1">
      <c r="A295" s="611" t="s">
        <v>37</v>
      </c>
      <c r="B295" s="314" t="s">
        <v>252</v>
      </c>
      <c r="C295" s="315" t="str">
        <f>C263</f>
        <v>01.04.2018</v>
      </c>
      <c r="D295" s="579">
        <v>0</v>
      </c>
      <c r="F295" s="383"/>
      <c r="J295" s="185"/>
      <c r="K295" s="185"/>
      <c r="L295" s="185"/>
      <c r="M295" s="185"/>
      <c r="N295" s="185"/>
      <c r="O295" s="185"/>
      <c r="P295" s="185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</row>
    <row r="296" spans="1:27" ht="15.75">
      <c r="A296" s="611"/>
      <c r="B296" s="314" t="s">
        <v>79</v>
      </c>
      <c r="C296" s="315" t="str">
        <f>C264</f>
        <v>26.04.2018</v>
      </c>
      <c r="D296" s="579">
        <v>6.95</v>
      </c>
      <c r="F296" s="383"/>
      <c r="J296" s="185"/>
      <c r="K296" s="185"/>
      <c r="L296" s="185"/>
      <c r="M296" s="185"/>
      <c r="N296" s="185"/>
      <c r="O296" s="185"/>
      <c r="P296" s="185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</row>
    <row r="297" spans="1:27" ht="16.5">
      <c r="A297" s="611"/>
      <c r="B297" s="316" t="s">
        <v>134</v>
      </c>
      <c r="C297" s="315" t="str">
        <f>C265</f>
        <v>30.08.2018</v>
      </c>
      <c r="D297" s="579">
        <v>11.05</v>
      </c>
      <c r="F297" s="323"/>
      <c r="J297" s="185"/>
      <c r="K297" s="185"/>
      <c r="L297" s="185"/>
      <c r="M297" s="185"/>
      <c r="N297" s="185"/>
      <c r="O297" s="185"/>
      <c r="P297" s="185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</row>
    <row r="298" spans="1:27" ht="32.25">
      <c r="A298" s="384"/>
      <c r="B298" s="316" t="s">
        <v>248</v>
      </c>
      <c r="C298" s="315" t="str">
        <f>C266</f>
        <v>13.02.2019 &amp; 26.03.2019</v>
      </c>
      <c r="D298" s="579">
        <v>12</v>
      </c>
      <c r="F298" s="323"/>
      <c r="J298" s="185"/>
      <c r="K298" s="185"/>
      <c r="L298" s="185"/>
      <c r="M298" s="185"/>
      <c r="N298" s="185"/>
      <c r="O298" s="185"/>
      <c r="P298" s="185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</row>
    <row r="299" spans="1:27" ht="19.5" customHeight="1">
      <c r="A299" s="611" t="s">
        <v>83</v>
      </c>
      <c r="B299" s="611"/>
      <c r="C299" s="611"/>
      <c r="D299" s="318">
        <f>SUM(D296:D298)</f>
        <v>30</v>
      </c>
      <c r="F299" s="385"/>
      <c r="G299" s="193"/>
      <c r="H299" s="194"/>
      <c r="I299" s="194"/>
      <c r="J299" s="195"/>
      <c r="K299" s="195"/>
      <c r="L299" s="195"/>
      <c r="M299" s="195"/>
      <c r="N299" s="195"/>
      <c r="O299" s="195"/>
      <c r="P299" s="195"/>
      <c r="Q299" s="204"/>
      <c r="R299" s="204"/>
      <c r="S299" s="204"/>
      <c r="T299" s="204"/>
      <c r="U299" s="120"/>
      <c r="V299" s="120"/>
      <c r="W299" s="120"/>
      <c r="X299" s="120"/>
      <c r="Y299" s="120"/>
      <c r="Z299" s="120"/>
      <c r="AA299" s="120"/>
    </row>
    <row r="300" spans="1:27" ht="16.5">
      <c r="A300" s="650" t="s">
        <v>28</v>
      </c>
      <c r="B300" s="650"/>
      <c r="C300" s="650"/>
      <c r="D300" s="318">
        <f>D295+D299</f>
        <v>30</v>
      </c>
      <c r="J300" s="185"/>
      <c r="K300" s="185"/>
      <c r="L300" s="185"/>
      <c r="M300" s="185"/>
      <c r="N300" s="185"/>
      <c r="O300" s="185"/>
      <c r="P300" s="185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</row>
    <row r="301" spans="1:27" ht="15">
      <c r="A301" s="387"/>
      <c r="B301" s="387"/>
      <c r="C301" s="387"/>
      <c r="D301" s="388"/>
      <c r="J301" s="185"/>
      <c r="K301" s="185"/>
      <c r="L301" s="185"/>
      <c r="M301" s="185"/>
      <c r="N301" s="185"/>
      <c r="O301" s="185"/>
      <c r="P301" s="185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</row>
    <row r="302" spans="1:27" ht="17.25">
      <c r="A302" s="607" t="s">
        <v>289</v>
      </c>
      <c r="B302" s="607"/>
      <c r="C302" s="607"/>
      <c r="D302" s="607"/>
      <c r="E302" s="607"/>
      <c r="F302" s="607"/>
      <c r="J302" s="185"/>
      <c r="K302" s="185"/>
      <c r="L302" s="185"/>
      <c r="M302" s="185"/>
      <c r="N302" s="185"/>
      <c r="O302" s="185"/>
      <c r="P302" s="185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</row>
    <row r="303" spans="1:27" ht="17.25">
      <c r="A303" s="376"/>
      <c r="B303" s="376"/>
      <c r="C303" s="376"/>
      <c r="D303" s="376"/>
      <c r="E303" s="376"/>
      <c r="F303" s="389"/>
      <c r="J303" s="185"/>
      <c r="K303" s="185"/>
      <c r="L303" s="185"/>
      <c r="M303" s="185"/>
      <c r="N303" s="185"/>
      <c r="O303" s="185"/>
      <c r="P303" s="185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</row>
    <row r="304" spans="1:27" ht="32.25" customHeight="1">
      <c r="A304" s="85" t="s">
        <v>2</v>
      </c>
      <c r="B304" s="85"/>
      <c r="C304" s="85" t="s">
        <v>3</v>
      </c>
      <c r="D304" s="85" t="s">
        <v>4</v>
      </c>
      <c r="E304" s="85" t="s">
        <v>5</v>
      </c>
      <c r="F304" s="179" t="s">
        <v>6</v>
      </c>
      <c r="J304" s="185"/>
      <c r="K304" s="185"/>
      <c r="L304" s="185"/>
      <c r="M304" s="185"/>
      <c r="N304" s="185"/>
      <c r="O304" s="185"/>
      <c r="P304" s="185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</row>
    <row r="305" spans="1:27" ht="16.5">
      <c r="A305" s="85">
        <v>1</v>
      </c>
      <c r="B305" s="85">
        <v>2</v>
      </c>
      <c r="C305" s="85">
        <v>3</v>
      </c>
      <c r="D305" s="85">
        <v>4</v>
      </c>
      <c r="E305" s="85" t="s">
        <v>7</v>
      </c>
      <c r="F305" s="179">
        <v>6</v>
      </c>
      <c r="J305" s="185"/>
      <c r="K305" s="185"/>
      <c r="L305" s="185"/>
      <c r="M305" s="185"/>
      <c r="N305" s="185"/>
      <c r="O305" s="185"/>
      <c r="P305" s="185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</row>
    <row r="306" spans="1:27" s="57" customFormat="1" ht="30" customHeight="1">
      <c r="A306" s="386">
        <v>1</v>
      </c>
      <c r="B306" s="390" t="s">
        <v>346</v>
      </c>
      <c r="C306" s="724">
        <f>D295</f>
        <v>0</v>
      </c>
      <c r="D306" s="391">
        <v>0</v>
      </c>
      <c r="E306" s="392">
        <f>C306-D306</f>
        <v>0</v>
      </c>
      <c r="F306" s="393">
        <v>0</v>
      </c>
      <c r="G306" s="122"/>
      <c r="H306" s="123"/>
      <c r="I306" s="123"/>
      <c r="J306" s="205"/>
      <c r="K306" s="205"/>
      <c r="L306" s="205"/>
      <c r="M306" s="205"/>
      <c r="N306" s="205"/>
      <c r="O306" s="205"/>
      <c r="P306" s="394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</row>
    <row r="307" spans="1:27" s="57" customFormat="1" ht="30" customHeight="1">
      <c r="A307" s="386">
        <v>2</v>
      </c>
      <c r="B307" s="390" t="s">
        <v>302</v>
      </c>
      <c r="C307" s="725">
        <v>30</v>
      </c>
      <c r="D307" s="725">
        <v>30</v>
      </c>
      <c r="E307" s="392">
        <f>C307-D307</f>
        <v>0</v>
      </c>
      <c r="F307" s="395">
        <v>0</v>
      </c>
      <c r="G307" s="122"/>
      <c r="H307" s="123"/>
      <c r="I307" s="123"/>
      <c r="J307" s="205"/>
      <c r="K307" s="205"/>
      <c r="L307" s="205"/>
      <c r="M307" s="205"/>
      <c r="N307" s="205"/>
      <c r="O307" s="205"/>
      <c r="P307" s="396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</row>
    <row r="308" spans="1:27" s="57" customFormat="1" ht="30" customHeight="1">
      <c r="A308" s="386">
        <v>3</v>
      </c>
      <c r="B308" s="390" t="s">
        <v>321</v>
      </c>
      <c r="C308" s="726">
        <f>D300</f>
        <v>30</v>
      </c>
      <c r="D308" s="726">
        <v>30</v>
      </c>
      <c r="E308" s="392">
        <f>C308-D308</f>
        <v>0</v>
      </c>
      <c r="F308" s="393">
        <v>0</v>
      </c>
      <c r="G308" s="122"/>
      <c r="H308" s="123"/>
      <c r="I308" s="123"/>
      <c r="J308" s="205"/>
      <c r="K308" s="205"/>
      <c r="L308" s="205"/>
      <c r="M308" s="205"/>
      <c r="N308" s="205"/>
      <c r="O308" s="205"/>
      <c r="P308" s="394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</row>
    <row r="309" spans="1:27" s="57" customFormat="1" ht="30" customHeight="1">
      <c r="A309" s="386">
        <v>4</v>
      </c>
      <c r="B309" s="398" t="s">
        <v>31</v>
      </c>
      <c r="C309" s="421">
        <f>C306+C308</f>
        <v>30</v>
      </c>
      <c r="D309" s="421">
        <f>D306+D308</f>
        <v>30</v>
      </c>
      <c r="E309" s="392">
        <f>C309-D309</f>
        <v>0</v>
      </c>
      <c r="F309" s="393">
        <f>SUM(F306:F308)</f>
        <v>0</v>
      </c>
      <c r="G309" s="122"/>
      <c r="H309" s="123"/>
      <c r="I309" s="123"/>
      <c r="J309" s="205"/>
      <c r="K309" s="205"/>
      <c r="L309" s="205"/>
      <c r="M309" s="205"/>
      <c r="N309" s="205"/>
      <c r="O309" s="205"/>
      <c r="P309" s="205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</row>
    <row r="310" spans="10:27" ht="15">
      <c r="J310" s="185"/>
      <c r="K310" s="185"/>
      <c r="L310" s="185"/>
      <c r="M310" s="185"/>
      <c r="N310" s="185"/>
      <c r="O310" s="185"/>
      <c r="P310" s="185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</row>
    <row r="311" spans="1:27" ht="17.25">
      <c r="A311" s="607" t="s">
        <v>322</v>
      </c>
      <c r="B311" s="607"/>
      <c r="C311" s="607"/>
      <c r="D311" s="114" t="s">
        <v>29</v>
      </c>
      <c r="E311" s="636" t="s">
        <v>335</v>
      </c>
      <c r="F311" s="636"/>
      <c r="G311" s="259"/>
      <c r="J311" s="185"/>
      <c r="K311" s="185"/>
      <c r="L311" s="185"/>
      <c r="M311" s="185"/>
      <c r="N311" s="185"/>
      <c r="O311" s="185"/>
      <c r="P311" s="185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</row>
    <row r="312" spans="1:27" ht="45" customHeight="1">
      <c r="A312" s="85" t="s">
        <v>2</v>
      </c>
      <c r="B312" s="85" t="s">
        <v>38</v>
      </c>
      <c r="C312" s="85" t="s">
        <v>302</v>
      </c>
      <c r="D312" s="85" t="s">
        <v>112</v>
      </c>
      <c r="E312" s="85" t="s">
        <v>113</v>
      </c>
      <c r="F312" s="85" t="s">
        <v>39</v>
      </c>
      <c r="G312" s="85" t="s">
        <v>40</v>
      </c>
      <c r="H312" s="400"/>
      <c r="I312" s="401"/>
      <c r="J312" s="185"/>
      <c r="K312" s="185"/>
      <c r="L312" s="185"/>
      <c r="M312" s="185"/>
      <c r="N312" s="185"/>
      <c r="O312" s="185"/>
      <c r="P312" s="185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</row>
    <row r="313" spans="1:27" ht="16.5">
      <c r="A313" s="402">
        <v>1</v>
      </c>
      <c r="B313" s="402">
        <v>2</v>
      </c>
      <c r="C313" s="402">
        <v>3</v>
      </c>
      <c r="D313" s="402">
        <v>4</v>
      </c>
      <c r="E313" s="402">
        <v>5</v>
      </c>
      <c r="F313" s="403">
        <v>6</v>
      </c>
      <c r="G313" s="402">
        <v>7</v>
      </c>
      <c r="H313" s="404"/>
      <c r="I313" s="405"/>
      <c r="J313" s="185"/>
      <c r="K313" s="185"/>
      <c r="L313" s="185"/>
      <c r="M313" s="185"/>
      <c r="N313" s="185"/>
      <c r="O313" s="185"/>
      <c r="P313" s="185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</row>
    <row r="314" spans="1:27" ht="47.25" customHeight="1">
      <c r="A314" s="406">
        <v>1</v>
      </c>
      <c r="B314" s="407" t="s">
        <v>41</v>
      </c>
      <c r="C314" s="589">
        <v>3</v>
      </c>
      <c r="D314" s="589">
        <v>3</v>
      </c>
      <c r="E314" s="408">
        <v>2.94</v>
      </c>
      <c r="F314" s="81">
        <f>E314/C314</f>
        <v>0.98</v>
      </c>
      <c r="G314" s="408">
        <f>D314-E314</f>
        <v>0.06000000000000005</v>
      </c>
      <c r="H314" s="349"/>
      <c r="I314" s="349"/>
      <c r="J314" s="185"/>
      <c r="K314" s="185"/>
      <c r="L314" s="185"/>
      <c r="M314" s="185"/>
      <c r="N314" s="185"/>
      <c r="O314" s="185"/>
      <c r="P314" s="185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</row>
    <row r="315" spans="1:27" ht="37.5" customHeight="1">
      <c r="A315" s="654">
        <v>2</v>
      </c>
      <c r="B315" s="655" t="s">
        <v>111</v>
      </c>
      <c r="C315" s="648">
        <v>27</v>
      </c>
      <c r="D315" s="648">
        <v>27</v>
      </c>
      <c r="E315" s="648">
        <v>25.33</v>
      </c>
      <c r="F315" s="605">
        <f>E315/C315</f>
        <v>0.9381481481481481</v>
      </c>
      <c r="G315" s="616">
        <f>D315-E315</f>
        <v>1.6700000000000017</v>
      </c>
      <c r="H315" s="234"/>
      <c r="I315" s="234"/>
      <c r="J315" s="185"/>
      <c r="K315" s="185"/>
      <c r="L315" s="185"/>
      <c r="M315" s="185"/>
      <c r="N315" s="185"/>
      <c r="O315" s="185"/>
      <c r="P315" s="185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</row>
    <row r="316" spans="1:27" ht="27" customHeight="1">
      <c r="A316" s="654"/>
      <c r="B316" s="655"/>
      <c r="C316" s="649"/>
      <c r="D316" s="649"/>
      <c r="E316" s="649"/>
      <c r="F316" s="605"/>
      <c r="G316" s="616"/>
      <c r="H316" s="234"/>
      <c r="I316" s="234"/>
      <c r="J316" s="185"/>
      <c r="K316" s="185"/>
      <c r="L316" s="185"/>
      <c r="M316" s="185"/>
      <c r="N316" s="185"/>
      <c r="O316" s="185"/>
      <c r="P316" s="185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</row>
    <row r="317" spans="1:27" ht="26.25" customHeight="1">
      <c r="A317" s="638" t="s">
        <v>19</v>
      </c>
      <c r="B317" s="638"/>
      <c r="C317" s="408">
        <f>C314+C315</f>
        <v>30</v>
      </c>
      <c r="D317" s="408">
        <f>D314+D315</f>
        <v>30</v>
      </c>
      <c r="E317" s="408">
        <f>E314+E315</f>
        <v>28.27</v>
      </c>
      <c r="F317" s="96">
        <f>E317/C317</f>
        <v>0.9423333333333334</v>
      </c>
      <c r="G317" s="409">
        <f>G314+G315</f>
        <v>1.7300000000000018</v>
      </c>
      <c r="H317" s="410"/>
      <c r="I317" s="410"/>
      <c r="J317" s="185"/>
      <c r="K317" s="185"/>
      <c r="L317" s="185"/>
      <c r="M317" s="185"/>
      <c r="N317" s="185"/>
      <c r="O317" s="185"/>
      <c r="P317" s="185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</row>
    <row r="318" spans="1:27" ht="15">
      <c r="A318" s="411"/>
      <c r="B318" s="411"/>
      <c r="C318" s="351"/>
      <c r="D318" s="351"/>
      <c r="E318" s="351"/>
      <c r="F318" s="412"/>
      <c r="G318" s="413"/>
      <c r="H318" s="413"/>
      <c r="I318" s="413"/>
      <c r="J318" s="185"/>
      <c r="K318" s="185"/>
      <c r="L318" s="185"/>
      <c r="M318" s="185"/>
      <c r="N318" s="185"/>
      <c r="O318" s="185"/>
      <c r="P318" s="185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</row>
    <row r="319" spans="1:27" s="251" customFormat="1" ht="15.75" customHeight="1">
      <c r="A319" s="620" t="s">
        <v>123</v>
      </c>
      <c r="B319" s="620"/>
      <c r="C319" s="620"/>
      <c r="D319" s="620"/>
      <c r="E319" s="620"/>
      <c r="F319" s="620"/>
      <c r="G319" s="193"/>
      <c r="H319" s="194"/>
      <c r="I319" s="194"/>
      <c r="J319" s="195"/>
      <c r="K319" s="195"/>
      <c r="L319" s="195"/>
      <c r="M319" s="195"/>
      <c r="N319" s="195"/>
      <c r="O319" s="195"/>
      <c r="P319" s="195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</row>
    <row r="320" spans="1:27" ht="17.25">
      <c r="A320" s="295" t="s">
        <v>124</v>
      </c>
      <c r="B320" s="240"/>
      <c r="C320" s="292"/>
      <c r="D320" s="240"/>
      <c r="E320" s="240"/>
      <c r="F320" s="200"/>
      <c r="J320" s="185"/>
      <c r="K320" s="185"/>
      <c r="L320" s="185"/>
      <c r="M320" s="185"/>
      <c r="N320" s="185"/>
      <c r="O320" s="185"/>
      <c r="P320" s="185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</row>
    <row r="321" spans="1:27" ht="17.25">
      <c r="A321" s="598" t="s">
        <v>323</v>
      </c>
      <c r="B321" s="598"/>
      <c r="C321" s="598"/>
      <c r="D321" s="598"/>
      <c r="E321" s="240"/>
      <c r="F321" s="200"/>
      <c r="J321" s="185"/>
      <c r="K321" s="185"/>
      <c r="L321" s="185"/>
      <c r="M321" s="185"/>
      <c r="N321" s="185"/>
      <c r="O321" s="185"/>
      <c r="P321" s="185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</row>
    <row r="322" spans="1:27" s="498" customFormat="1" ht="33">
      <c r="A322" s="85" t="s">
        <v>23</v>
      </c>
      <c r="B322" s="85" t="s">
        <v>24</v>
      </c>
      <c r="C322" s="85" t="s">
        <v>25</v>
      </c>
      <c r="D322" s="85" t="s">
        <v>26</v>
      </c>
      <c r="E322" s="507"/>
      <c r="F322" s="508"/>
      <c r="G322" s="505"/>
      <c r="H322" s="506"/>
      <c r="I322" s="506"/>
      <c r="J322" s="509"/>
      <c r="K322" s="509"/>
      <c r="L322" s="509"/>
      <c r="M322" s="509"/>
      <c r="N322" s="509"/>
      <c r="O322" s="509"/>
      <c r="P322" s="509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</row>
    <row r="323" spans="1:27" ht="28.5" customHeight="1">
      <c r="A323" s="615" t="s">
        <v>142</v>
      </c>
      <c r="B323" s="314" t="s">
        <v>252</v>
      </c>
      <c r="C323" s="315" t="str">
        <f>C295</f>
        <v>01.04.2018</v>
      </c>
      <c r="D323" s="727">
        <v>0</v>
      </c>
      <c r="F323" s="383"/>
      <c r="J323" s="185"/>
      <c r="K323" s="185"/>
      <c r="L323" s="185"/>
      <c r="M323" s="185"/>
      <c r="N323" s="185"/>
      <c r="O323" s="185"/>
      <c r="P323" s="185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</row>
    <row r="324" spans="1:27" ht="28.5" customHeight="1">
      <c r="A324" s="615"/>
      <c r="B324" s="314" t="s">
        <v>79</v>
      </c>
      <c r="C324" s="315" t="str">
        <f>C296</f>
        <v>26.04.2018</v>
      </c>
      <c r="D324" s="727">
        <v>2.19</v>
      </c>
      <c r="F324" s="383"/>
      <c r="J324" s="185"/>
      <c r="K324" s="185"/>
      <c r="L324" s="185"/>
      <c r="M324" s="185"/>
      <c r="N324" s="185"/>
      <c r="O324" s="185"/>
      <c r="P324" s="185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</row>
    <row r="325" spans="1:27" ht="28.5" customHeight="1">
      <c r="A325" s="615"/>
      <c r="B325" s="316" t="s">
        <v>134</v>
      </c>
      <c r="C325" s="315" t="str">
        <f>C297</f>
        <v>30.08.2018</v>
      </c>
      <c r="D325" s="727">
        <v>4.1</v>
      </c>
      <c r="F325" s="383"/>
      <c r="J325" s="185"/>
      <c r="K325" s="185"/>
      <c r="L325" s="185"/>
      <c r="M325" s="185"/>
      <c r="N325" s="185"/>
      <c r="O325" s="185"/>
      <c r="P325" s="185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</row>
    <row r="326" spans="1:27" ht="32.25">
      <c r="A326" s="104"/>
      <c r="B326" s="316" t="s">
        <v>248</v>
      </c>
      <c r="C326" s="315" t="str">
        <f>C298</f>
        <v>13.02.2019 &amp; 26.03.2019</v>
      </c>
      <c r="D326" s="727">
        <v>4.18</v>
      </c>
      <c r="F326" s="383"/>
      <c r="J326" s="185"/>
      <c r="K326" s="185"/>
      <c r="L326" s="185"/>
      <c r="M326" s="185"/>
      <c r="N326" s="185"/>
      <c r="O326" s="185"/>
      <c r="P326" s="185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</row>
    <row r="327" spans="1:27" ht="16.5">
      <c r="A327" s="615" t="s">
        <v>83</v>
      </c>
      <c r="B327" s="615"/>
      <c r="C327" s="615"/>
      <c r="D327" s="414">
        <f>SUM(D323:D326)</f>
        <v>10.469999999999999</v>
      </c>
      <c r="F327" s="246"/>
      <c r="G327" s="193"/>
      <c r="H327" s="194"/>
      <c r="I327" s="194"/>
      <c r="J327" s="195"/>
      <c r="K327" s="195"/>
      <c r="L327" s="195"/>
      <c r="M327" s="195"/>
      <c r="N327" s="195"/>
      <c r="O327" s="195"/>
      <c r="P327" s="195"/>
      <c r="Q327" s="204"/>
      <c r="R327" s="204"/>
      <c r="S327" s="204"/>
      <c r="T327" s="204"/>
      <c r="U327" s="120"/>
      <c r="V327" s="120"/>
      <c r="W327" s="120"/>
      <c r="X327" s="120"/>
      <c r="Y327" s="120"/>
      <c r="Z327" s="120"/>
      <c r="AA327" s="120"/>
    </row>
    <row r="328" spans="6:27" s="251" customFormat="1" ht="15">
      <c r="F328" s="312"/>
      <c r="G328" s="193"/>
      <c r="H328" s="194"/>
      <c r="I328" s="194"/>
      <c r="J328" s="195"/>
      <c r="K328" s="195"/>
      <c r="L328" s="195"/>
      <c r="M328" s="195"/>
      <c r="N328" s="195"/>
      <c r="O328" s="195"/>
      <c r="P328" s="195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</row>
    <row r="329" spans="1:27" ht="17.25">
      <c r="A329" s="607" t="s">
        <v>290</v>
      </c>
      <c r="B329" s="607"/>
      <c r="C329" s="607"/>
      <c r="D329" s="607"/>
      <c r="E329" s="607"/>
      <c r="F329" s="607"/>
      <c r="J329" s="185"/>
      <c r="K329" s="185"/>
      <c r="L329" s="185"/>
      <c r="M329" s="185"/>
      <c r="N329" s="185"/>
      <c r="O329" s="185"/>
      <c r="P329" s="185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</row>
    <row r="330" spans="1:27" s="498" customFormat="1" ht="39" customHeight="1">
      <c r="A330" s="85" t="s">
        <v>2</v>
      </c>
      <c r="B330" s="85" t="s">
        <v>149</v>
      </c>
      <c r="C330" s="85" t="s">
        <v>3</v>
      </c>
      <c r="D330" s="85" t="s">
        <v>4</v>
      </c>
      <c r="E330" s="85" t="s">
        <v>5</v>
      </c>
      <c r="F330" s="179" t="s">
        <v>6</v>
      </c>
      <c r="G330" s="505"/>
      <c r="H330" s="506"/>
      <c r="I330" s="506"/>
      <c r="J330" s="509"/>
      <c r="K330" s="509"/>
      <c r="L330" s="509"/>
      <c r="M330" s="509"/>
      <c r="N330" s="509"/>
      <c r="O330" s="509"/>
      <c r="P330" s="509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</row>
    <row r="331" spans="1:27" ht="16.5">
      <c r="A331" s="85">
        <v>1</v>
      </c>
      <c r="B331" s="85">
        <v>2</v>
      </c>
      <c r="C331" s="85">
        <v>3</v>
      </c>
      <c r="D331" s="85">
        <v>4</v>
      </c>
      <c r="E331" s="85" t="s">
        <v>7</v>
      </c>
      <c r="F331" s="179">
        <v>6</v>
      </c>
      <c r="J331" s="185"/>
      <c r="K331" s="185"/>
      <c r="L331" s="185"/>
      <c r="M331" s="185"/>
      <c r="N331" s="185"/>
      <c r="O331" s="185"/>
      <c r="P331" s="185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</row>
    <row r="332" spans="1:27" ht="33.75" customHeight="1">
      <c r="A332" s="166">
        <v>1</v>
      </c>
      <c r="B332" s="103" t="s">
        <v>346</v>
      </c>
      <c r="C332" s="573">
        <f>D323</f>
        <v>0</v>
      </c>
      <c r="D332" s="419">
        <f>C332</f>
        <v>0</v>
      </c>
      <c r="E332" s="419">
        <f>D332-C332</f>
        <v>0</v>
      </c>
      <c r="F332" s="570">
        <v>0</v>
      </c>
      <c r="J332" s="185"/>
      <c r="K332" s="185"/>
      <c r="L332" s="185"/>
      <c r="M332" s="185"/>
      <c r="N332" s="185"/>
      <c r="O332" s="185"/>
      <c r="P332" s="185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</row>
    <row r="333" spans="1:27" ht="33.75" customHeight="1">
      <c r="A333" s="166">
        <v>2</v>
      </c>
      <c r="B333" s="103" t="s">
        <v>302</v>
      </c>
      <c r="C333" s="573">
        <v>10.92</v>
      </c>
      <c r="D333" s="419">
        <f>C333</f>
        <v>10.92</v>
      </c>
      <c r="E333" s="419">
        <f>D333-C333</f>
        <v>0</v>
      </c>
      <c r="F333" s="570">
        <f>E333/C333</f>
        <v>0</v>
      </c>
      <c r="J333" s="185"/>
      <c r="K333" s="185"/>
      <c r="L333" s="185"/>
      <c r="M333" s="185"/>
      <c r="N333" s="185"/>
      <c r="O333" s="185"/>
      <c r="P333" s="185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</row>
    <row r="334" spans="1:27" ht="33.75" customHeight="1">
      <c r="A334" s="166">
        <v>3</v>
      </c>
      <c r="B334" s="103" t="s">
        <v>321</v>
      </c>
      <c r="C334" s="573">
        <f>D327</f>
        <v>10.469999999999999</v>
      </c>
      <c r="D334" s="419">
        <f>C334</f>
        <v>10.469999999999999</v>
      </c>
      <c r="E334" s="419">
        <f>D334-C334</f>
        <v>0</v>
      </c>
      <c r="F334" s="570">
        <f>E334/C334</f>
        <v>0</v>
      </c>
      <c r="J334" s="185"/>
      <c r="K334" s="185"/>
      <c r="L334" s="185"/>
      <c r="M334" s="185"/>
      <c r="N334" s="185"/>
      <c r="O334" s="185"/>
      <c r="P334" s="185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</row>
    <row r="335" spans="1:27" ht="33.75" customHeight="1">
      <c r="A335" s="166">
        <v>4</v>
      </c>
      <c r="B335" s="88" t="s">
        <v>31</v>
      </c>
      <c r="C335" s="419">
        <f>C332+C334</f>
        <v>10.469999999999999</v>
      </c>
      <c r="D335" s="419">
        <f>D332+D334</f>
        <v>10.469999999999999</v>
      </c>
      <c r="E335" s="419">
        <f>E332+E334</f>
        <v>0</v>
      </c>
      <c r="F335" s="571">
        <f>F332+F334</f>
        <v>0</v>
      </c>
      <c r="J335" s="185"/>
      <c r="K335" s="185"/>
      <c r="L335" s="185"/>
      <c r="M335" s="185"/>
      <c r="N335" s="185"/>
      <c r="O335" s="185"/>
      <c r="P335" s="185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</row>
    <row r="336" spans="6:27" s="251" customFormat="1" ht="15">
      <c r="F336" s="312"/>
      <c r="G336" s="193"/>
      <c r="H336" s="194"/>
      <c r="I336" s="194"/>
      <c r="J336" s="195"/>
      <c r="K336" s="195"/>
      <c r="L336" s="195"/>
      <c r="M336" s="195"/>
      <c r="N336" s="195"/>
      <c r="O336" s="195"/>
      <c r="P336" s="195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</row>
    <row r="337" spans="1:27" ht="17.25">
      <c r="A337" s="613" t="s">
        <v>324</v>
      </c>
      <c r="B337" s="613"/>
      <c r="C337" s="613"/>
      <c r="D337" s="86"/>
      <c r="E337" s="86"/>
      <c r="F337" s="399"/>
      <c r="G337" s="259"/>
      <c r="J337" s="185"/>
      <c r="K337" s="185"/>
      <c r="L337" s="185"/>
      <c r="M337" s="185"/>
      <c r="N337" s="185"/>
      <c r="O337" s="185"/>
      <c r="P337" s="185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</row>
    <row r="338" spans="1:27" ht="21.75" customHeight="1">
      <c r="A338" s="645" t="s">
        <v>205</v>
      </c>
      <c r="B338" s="645"/>
      <c r="C338" s="415"/>
      <c r="D338" s="114" t="s">
        <v>29</v>
      </c>
      <c r="E338" s="86"/>
      <c r="F338" s="636" t="s">
        <v>335</v>
      </c>
      <c r="G338" s="636"/>
      <c r="H338" s="416"/>
      <c r="I338" s="416"/>
      <c r="J338" s="416"/>
      <c r="K338" s="416"/>
      <c r="L338" s="416"/>
      <c r="M338" s="416"/>
      <c r="N338" s="416"/>
      <c r="O338" s="416"/>
      <c r="P338" s="535"/>
      <c r="Q338" s="416"/>
      <c r="R338" s="416"/>
      <c r="S338" s="416"/>
      <c r="T338" s="416"/>
      <c r="U338" s="120"/>
      <c r="V338" s="120"/>
      <c r="W338" s="120"/>
      <c r="X338" s="120"/>
      <c r="Y338" s="120"/>
      <c r="Z338" s="120"/>
      <c r="AA338" s="120"/>
    </row>
    <row r="339" spans="1:27" ht="60.75" customHeight="1">
      <c r="A339" s="85" t="s">
        <v>42</v>
      </c>
      <c r="B339" s="85" t="s">
        <v>43</v>
      </c>
      <c r="C339" s="85" t="s">
        <v>44</v>
      </c>
      <c r="D339" s="85" t="s">
        <v>45</v>
      </c>
      <c r="E339" s="85" t="s">
        <v>5</v>
      </c>
      <c r="F339" s="85" t="s">
        <v>161</v>
      </c>
      <c r="G339" s="260" t="s">
        <v>40</v>
      </c>
      <c r="H339" s="417"/>
      <c r="I339" s="418"/>
      <c r="J339" s="345"/>
      <c r="K339" s="345"/>
      <c r="L339" s="345"/>
      <c r="M339" s="345"/>
      <c r="N339" s="345"/>
      <c r="O339" s="345"/>
      <c r="P339" s="345"/>
      <c r="Q339" s="146"/>
      <c r="R339" s="146"/>
      <c r="S339" s="146"/>
      <c r="T339" s="146"/>
      <c r="U339" s="120"/>
      <c r="V339" s="120"/>
      <c r="W339" s="120"/>
      <c r="X339" s="120"/>
      <c r="Y339" s="120"/>
      <c r="Z339" s="120"/>
      <c r="AA339" s="120"/>
    </row>
    <row r="340" spans="1:27" ht="16.5">
      <c r="A340" s="87">
        <v>1</v>
      </c>
      <c r="B340" s="87">
        <v>2</v>
      </c>
      <c r="C340" s="87">
        <v>3</v>
      </c>
      <c r="D340" s="87">
        <v>4</v>
      </c>
      <c r="E340" s="87" t="s">
        <v>65</v>
      </c>
      <c r="F340" s="132">
        <v>6</v>
      </c>
      <c r="G340" s="419" t="s">
        <v>66</v>
      </c>
      <c r="H340" s="420"/>
      <c r="I340" s="420"/>
      <c r="J340" s="420"/>
      <c r="K340" s="420"/>
      <c r="L340" s="420"/>
      <c r="M340" s="420"/>
      <c r="N340" s="420"/>
      <c r="O340" s="420"/>
      <c r="P340" s="420"/>
      <c r="Q340" s="4"/>
      <c r="R340" s="4"/>
      <c r="S340" s="4"/>
      <c r="T340" s="4"/>
      <c r="U340" s="120"/>
      <c r="V340" s="120"/>
      <c r="W340" s="120"/>
      <c r="X340" s="120"/>
      <c r="Y340" s="120"/>
      <c r="Z340" s="120"/>
      <c r="AA340" s="120"/>
    </row>
    <row r="341" spans="1:27" s="251" customFormat="1" ht="16.5">
      <c r="A341" s="419">
        <f>D335</f>
        <v>10.469999999999999</v>
      </c>
      <c r="B341" s="544">
        <f>C153</f>
        <v>770.2</v>
      </c>
      <c r="C341" s="397">
        <f>B341*750/100000</f>
        <v>5.7765</v>
      </c>
      <c r="D341" s="421">
        <v>4.46</v>
      </c>
      <c r="E341" s="408">
        <f>C341-D341</f>
        <v>1.3165000000000004</v>
      </c>
      <c r="F341" s="96">
        <f>D341/A341</f>
        <v>0.42597898758357217</v>
      </c>
      <c r="G341" s="421">
        <f>A341-D341</f>
        <v>6.009999999999999</v>
      </c>
      <c r="H341" s="422"/>
      <c r="I341" s="422"/>
      <c r="J341" s="422"/>
      <c r="K341" s="422"/>
      <c r="L341" s="422"/>
      <c r="M341" s="422"/>
      <c r="N341" s="422"/>
      <c r="O341" s="422"/>
      <c r="P341" s="422"/>
      <c r="Q341" s="422"/>
      <c r="R341" s="422"/>
      <c r="S341" s="422"/>
      <c r="T341" s="422"/>
      <c r="U341" s="204"/>
      <c r="V341" s="204"/>
      <c r="W341" s="204"/>
      <c r="X341" s="204"/>
      <c r="Y341" s="204"/>
      <c r="Z341" s="204"/>
      <c r="AA341" s="204"/>
    </row>
    <row r="342" spans="1:27" s="251" customFormat="1" ht="15">
      <c r="A342" s="53"/>
      <c r="B342" s="53"/>
      <c r="C342" s="53"/>
      <c r="D342" s="53"/>
      <c r="E342" s="53"/>
      <c r="F342" s="59"/>
      <c r="G342" s="193"/>
      <c r="H342" s="194"/>
      <c r="I342" s="194"/>
      <c r="J342" s="195"/>
      <c r="K342" s="195"/>
      <c r="L342" s="195"/>
      <c r="M342" s="195"/>
      <c r="N342" s="195"/>
      <c r="O342" s="195"/>
      <c r="P342" s="195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</row>
    <row r="343" spans="1:27" s="251" customFormat="1" ht="15">
      <c r="A343" s="53"/>
      <c r="B343" s="53"/>
      <c r="C343" s="53"/>
      <c r="D343" s="53"/>
      <c r="E343" s="53"/>
      <c r="F343" s="59"/>
      <c r="G343" s="193"/>
      <c r="H343" s="194"/>
      <c r="I343" s="194"/>
      <c r="J343" s="195"/>
      <c r="K343" s="195"/>
      <c r="L343" s="195"/>
      <c r="M343" s="195"/>
      <c r="N343" s="195"/>
      <c r="O343" s="195"/>
      <c r="P343" s="195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</row>
    <row r="344" spans="1:27" s="251" customFormat="1" ht="17.25">
      <c r="A344" s="295" t="s">
        <v>148</v>
      </c>
      <c r="B344" s="240"/>
      <c r="C344" s="240"/>
      <c r="D344" s="240"/>
      <c r="E344" s="240"/>
      <c r="F344" s="312"/>
      <c r="G344" s="193"/>
      <c r="H344" s="194"/>
      <c r="I344" s="194"/>
      <c r="J344" s="195"/>
      <c r="K344" s="195"/>
      <c r="L344" s="195"/>
      <c r="M344" s="195"/>
      <c r="N344" s="195"/>
      <c r="O344" s="195"/>
      <c r="P344" s="195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</row>
    <row r="345" spans="1:27" s="251" customFormat="1" ht="17.25">
      <c r="A345" s="423" t="s">
        <v>125</v>
      </c>
      <c r="B345" s="424"/>
      <c r="C345" s="424"/>
      <c r="D345" s="424"/>
      <c r="E345" s="424"/>
      <c r="F345" s="425"/>
      <c r="G345" s="426"/>
      <c r="H345" s="426"/>
      <c r="I345" s="426"/>
      <c r="J345" s="426"/>
      <c r="K345" s="426"/>
      <c r="L345" s="426"/>
      <c r="M345" s="426"/>
      <c r="N345" s="426"/>
      <c r="O345" s="426"/>
      <c r="P345" s="426"/>
      <c r="Q345" s="427"/>
      <c r="R345" s="427"/>
      <c r="S345" s="427"/>
      <c r="T345" s="427"/>
      <c r="U345" s="204"/>
      <c r="V345" s="204"/>
      <c r="W345" s="204"/>
      <c r="X345" s="204"/>
      <c r="Y345" s="204"/>
      <c r="Z345" s="204"/>
      <c r="AA345" s="204"/>
    </row>
    <row r="346" spans="1:27" s="251" customFormat="1" ht="25.5" customHeight="1">
      <c r="A346" s="633" t="s">
        <v>353</v>
      </c>
      <c r="B346" s="634"/>
      <c r="C346" s="634"/>
      <c r="D346" s="634"/>
      <c r="E346" s="635"/>
      <c r="F346" s="312"/>
      <c r="G346" s="439"/>
      <c r="H346" s="353"/>
      <c r="I346" s="353"/>
      <c r="J346" s="353"/>
      <c r="K346" s="353"/>
      <c r="L346" s="353"/>
      <c r="M346" s="353"/>
      <c r="N346" s="353"/>
      <c r="O346" s="353"/>
      <c r="P346" s="353"/>
      <c r="Q346" s="296"/>
      <c r="R346" s="296"/>
      <c r="S346" s="296"/>
      <c r="T346" s="296"/>
      <c r="U346" s="204"/>
      <c r="V346" s="204"/>
      <c r="W346" s="204"/>
      <c r="X346" s="204"/>
      <c r="Y346" s="204"/>
      <c r="Z346" s="204"/>
      <c r="AA346" s="204"/>
    </row>
    <row r="347" spans="1:27" s="502" customFormat="1" ht="33">
      <c r="A347" s="85" t="s">
        <v>23</v>
      </c>
      <c r="B347" s="85" t="s">
        <v>147</v>
      </c>
      <c r="C347" s="85" t="s">
        <v>25</v>
      </c>
      <c r="D347" s="85" t="s">
        <v>47</v>
      </c>
      <c r="E347" s="85" t="s">
        <v>48</v>
      </c>
      <c r="F347" s="536"/>
      <c r="G347" s="332"/>
      <c r="H347" s="537"/>
      <c r="I347" s="537"/>
      <c r="J347" s="537"/>
      <c r="K347" s="537"/>
      <c r="L347" s="537"/>
      <c r="M347" s="537"/>
      <c r="N347" s="537"/>
      <c r="O347" s="537"/>
      <c r="P347" s="537"/>
      <c r="Q347" s="538"/>
      <c r="R347" s="538"/>
      <c r="S347" s="538"/>
      <c r="T347" s="538"/>
      <c r="U347" s="501"/>
      <c r="V347" s="501"/>
      <c r="W347" s="501"/>
      <c r="X347" s="501"/>
      <c r="Y347" s="501"/>
      <c r="Z347" s="501"/>
      <c r="AA347" s="501"/>
    </row>
    <row r="348" spans="1:27" s="251" customFormat="1" ht="16.5">
      <c r="A348" s="611" t="s">
        <v>93</v>
      </c>
      <c r="B348" s="428" t="s">
        <v>80</v>
      </c>
      <c r="C348" s="429"/>
      <c r="D348" s="430">
        <v>0</v>
      </c>
      <c r="E348" s="585">
        <v>0</v>
      </c>
      <c r="F348" s="312"/>
      <c r="G348" s="439"/>
      <c r="H348" s="353"/>
      <c r="I348" s="353"/>
      <c r="J348" s="353"/>
      <c r="K348" s="353"/>
      <c r="L348" s="353"/>
      <c r="M348" s="353"/>
      <c r="N348" s="353"/>
      <c r="O348" s="353"/>
      <c r="P348" s="353"/>
      <c r="Q348" s="296"/>
      <c r="R348" s="296"/>
      <c r="S348" s="296"/>
      <c r="T348" s="296"/>
      <c r="U348" s="204"/>
      <c r="V348" s="204"/>
      <c r="W348" s="204"/>
      <c r="X348" s="204"/>
      <c r="Y348" s="204"/>
      <c r="Z348" s="204"/>
      <c r="AA348" s="204"/>
    </row>
    <row r="349" spans="1:27" s="251" customFormat="1" ht="16.5">
      <c r="A349" s="611"/>
      <c r="B349" s="428" t="s">
        <v>81</v>
      </c>
      <c r="C349" s="429"/>
      <c r="D349" s="430">
        <v>0</v>
      </c>
      <c r="E349" s="585">
        <v>0</v>
      </c>
      <c r="F349" s="312"/>
      <c r="G349" s="439"/>
      <c r="H349" s="195"/>
      <c r="I349" s="195"/>
      <c r="J349" s="195"/>
      <c r="K349" s="195"/>
      <c r="L349" s="195"/>
      <c r="M349" s="195"/>
      <c r="N349" s="195"/>
      <c r="O349" s="195"/>
      <c r="P349" s="195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</row>
    <row r="350" spans="1:27" s="251" customFormat="1" ht="16.5">
      <c r="A350" s="611"/>
      <c r="B350" s="428" t="s">
        <v>82</v>
      </c>
      <c r="C350" s="432"/>
      <c r="D350" s="434">
        <v>10</v>
      </c>
      <c r="E350" s="398">
        <v>23.34</v>
      </c>
      <c r="F350" s="312"/>
      <c r="G350" s="439"/>
      <c r="H350" s="195"/>
      <c r="I350" s="195"/>
      <c r="J350" s="195"/>
      <c r="K350" s="195"/>
      <c r="L350" s="195"/>
      <c r="M350" s="195"/>
      <c r="N350" s="195"/>
      <c r="O350" s="195"/>
      <c r="P350" s="195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</row>
    <row r="351" spans="1:27" s="251" customFormat="1" ht="16.5">
      <c r="A351" s="611"/>
      <c r="B351" s="428" t="s">
        <v>84</v>
      </c>
      <c r="C351" s="429"/>
      <c r="D351" s="430">
        <v>0</v>
      </c>
      <c r="E351" s="585">
        <v>0</v>
      </c>
      <c r="F351" s="312"/>
      <c r="G351" s="439"/>
      <c r="H351" s="195"/>
      <c r="I351" s="195"/>
      <c r="J351" s="195"/>
      <c r="K351" s="195"/>
      <c r="L351" s="195"/>
      <c r="M351" s="195"/>
      <c r="N351" s="195"/>
      <c r="O351" s="195"/>
      <c r="P351" s="195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</row>
    <row r="352" spans="1:27" s="251" customFormat="1" ht="16.5">
      <c r="A352" s="611"/>
      <c r="B352" s="428" t="s">
        <v>135</v>
      </c>
      <c r="C352" s="429"/>
      <c r="D352" s="430">
        <v>0</v>
      </c>
      <c r="E352" s="585">
        <v>0</v>
      </c>
      <c r="F352" s="312"/>
      <c r="G352" s="439"/>
      <c r="H352" s="195"/>
      <c r="I352" s="195"/>
      <c r="J352" s="195"/>
      <c r="K352" s="195"/>
      <c r="L352" s="195"/>
      <c r="M352" s="195"/>
      <c r="N352" s="195"/>
      <c r="O352" s="195"/>
      <c r="P352" s="195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</row>
    <row r="353" spans="1:27" s="251" customFormat="1" ht="16.5">
      <c r="A353" s="611"/>
      <c r="B353" s="428" t="s">
        <v>136</v>
      </c>
      <c r="C353" s="429"/>
      <c r="D353" s="430">
        <v>0</v>
      </c>
      <c r="E353" s="585">
        <v>0</v>
      </c>
      <c r="F353" s="312"/>
      <c r="G353" s="439"/>
      <c r="H353" s="195"/>
      <c r="I353" s="195"/>
      <c r="J353" s="195"/>
      <c r="K353" s="195"/>
      <c r="L353" s="195"/>
      <c r="M353" s="195"/>
      <c r="N353" s="195"/>
      <c r="O353" s="195"/>
      <c r="P353" s="195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</row>
    <row r="354" spans="1:27" s="251" customFormat="1" ht="16.5">
      <c r="A354" s="611"/>
      <c r="B354" s="428" t="s">
        <v>151</v>
      </c>
      <c r="C354" s="429"/>
      <c r="D354" s="430">
        <v>0</v>
      </c>
      <c r="E354" s="585">
        <v>0</v>
      </c>
      <c r="F354" s="312"/>
      <c r="G354" s="439"/>
      <c r="H354" s="195"/>
      <c r="I354" s="195"/>
      <c r="J354" s="195"/>
      <c r="K354" s="195"/>
      <c r="L354" s="195"/>
      <c r="M354" s="195"/>
      <c r="N354" s="195"/>
      <c r="O354" s="195"/>
      <c r="P354" s="195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</row>
    <row r="355" spans="1:27" s="251" customFormat="1" ht="16.5">
      <c r="A355" s="611"/>
      <c r="B355" s="428" t="s">
        <v>164</v>
      </c>
      <c r="C355" s="431"/>
      <c r="D355" s="430">
        <v>0</v>
      </c>
      <c r="E355" s="585">
        <v>0</v>
      </c>
      <c r="F355" s="312"/>
      <c r="G355" s="439"/>
      <c r="H355" s="195"/>
      <c r="I355" s="195"/>
      <c r="J355" s="195"/>
      <c r="K355" s="195"/>
      <c r="L355" s="195"/>
      <c r="M355" s="195"/>
      <c r="N355" s="195"/>
      <c r="O355" s="195"/>
      <c r="P355" s="195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</row>
    <row r="356" spans="1:27" s="251" customFormat="1" ht="16.5">
      <c r="A356" s="611"/>
      <c r="B356" s="428" t="s">
        <v>203</v>
      </c>
      <c r="C356" s="431"/>
      <c r="D356" s="430">
        <v>0</v>
      </c>
      <c r="E356" s="585">
        <v>0</v>
      </c>
      <c r="F356" s="312"/>
      <c r="G356" s="439"/>
      <c r="H356" s="195"/>
      <c r="I356" s="195"/>
      <c r="J356" s="195"/>
      <c r="K356" s="195"/>
      <c r="L356" s="195"/>
      <c r="M356" s="195"/>
      <c r="N356" s="195"/>
      <c r="O356" s="195"/>
      <c r="P356" s="195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</row>
    <row r="357" spans="1:27" s="251" customFormat="1" ht="16.5">
      <c r="A357" s="611"/>
      <c r="B357" s="428" t="s">
        <v>204</v>
      </c>
      <c r="C357" s="431"/>
      <c r="D357" s="430">
        <v>0</v>
      </c>
      <c r="E357" s="585">
        <v>0</v>
      </c>
      <c r="F357" s="312"/>
      <c r="G357" s="439"/>
      <c r="H357" s="195"/>
      <c r="I357" s="195"/>
      <c r="J357" s="195"/>
      <c r="K357" s="195"/>
      <c r="L357" s="195"/>
      <c r="M357" s="195"/>
      <c r="N357" s="195"/>
      <c r="O357" s="195"/>
      <c r="P357" s="195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</row>
    <row r="358" spans="1:27" s="251" customFormat="1" ht="16.5">
      <c r="A358" s="611"/>
      <c r="B358" s="428" t="s">
        <v>265</v>
      </c>
      <c r="C358" s="431"/>
      <c r="D358" s="430">
        <v>0</v>
      </c>
      <c r="E358" s="585">
        <v>0</v>
      </c>
      <c r="F358" s="312"/>
      <c r="G358" s="439"/>
      <c r="H358" s="195"/>
      <c r="I358" s="195"/>
      <c r="J358" s="195"/>
      <c r="K358" s="195"/>
      <c r="L358" s="195"/>
      <c r="M358" s="195"/>
      <c r="N358" s="195"/>
      <c r="O358" s="195"/>
      <c r="P358" s="195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</row>
    <row r="359" spans="1:27" s="251" customFormat="1" ht="16.5">
      <c r="A359" s="611"/>
      <c r="B359" s="428" t="s">
        <v>325</v>
      </c>
      <c r="C359" s="431"/>
      <c r="D359" s="430">
        <v>0</v>
      </c>
      <c r="E359" s="585">
        <v>0</v>
      </c>
      <c r="F359" s="312"/>
      <c r="G359" s="439"/>
      <c r="H359" s="195"/>
      <c r="I359" s="195"/>
      <c r="J359" s="195"/>
      <c r="K359" s="195"/>
      <c r="L359" s="195"/>
      <c r="M359" s="195"/>
      <c r="N359" s="195"/>
      <c r="O359" s="195"/>
      <c r="P359" s="195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</row>
    <row r="360" spans="1:27" s="251" customFormat="1" ht="16.5">
      <c r="A360" s="611"/>
      <c r="B360" s="433" t="s">
        <v>19</v>
      </c>
      <c r="C360" s="431"/>
      <c r="D360" s="434">
        <f>SUM(D348:D359)</f>
        <v>10</v>
      </c>
      <c r="E360" s="434">
        <f>SUM(E348:E359)</f>
        <v>23.34</v>
      </c>
      <c r="F360" s="312"/>
      <c r="G360" s="439"/>
      <c r="H360" s="195"/>
      <c r="I360" s="195"/>
      <c r="J360" s="195"/>
      <c r="K360" s="195"/>
      <c r="L360" s="195"/>
      <c r="M360" s="195"/>
      <c r="N360" s="195"/>
      <c r="O360" s="195"/>
      <c r="P360" s="195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</row>
    <row r="361" spans="1:9" s="436" customFormat="1" ht="15.75" customHeight="1">
      <c r="A361" s="606"/>
      <c r="B361" s="606"/>
      <c r="C361" s="606"/>
      <c r="D361" s="606"/>
      <c r="E361" s="606"/>
      <c r="F361" s="606"/>
      <c r="G361" s="606"/>
      <c r="H361" s="435"/>
      <c r="I361" s="435"/>
    </row>
    <row r="362" spans="1:9" s="436" customFormat="1" ht="12.75">
      <c r="A362" s="437"/>
      <c r="B362" s="437"/>
      <c r="C362" s="437"/>
      <c r="D362" s="437"/>
      <c r="E362" s="437"/>
      <c r="F362" s="438"/>
      <c r="G362" s="435"/>
      <c r="H362" s="437"/>
      <c r="I362" s="437"/>
    </row>
    <row r="363" spans="1:27" s="251" customFormat="1" ht="17.25">
      <c r="A363" s="614" t="s">
        <v>291</v>
      </c>
      <c r="B363" s="614"/>
      <c r="C363" s="614"/>
      <c r="D363" s="614"/>
      <c r="E363" s="614"/>
      <c r="F363" s="200"/>
      <c r="G363" s="341"/>
      <c r="H363" s="194"/>
      <c r="I363" s="194"/>
      <c r="J363" s="195"/>
      <c r="K363" s="195"/>
      <c r="L363" s="195"/>
      <c r="M363" s="195"/>
      <c r="N363" s="195"/>
      <c r="O363" s="195"/>
      <c r="P363" s="195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</row>
    <row r="364" spans="1:27" s="251" customFormat="1" ht="17.25">
      <c r="A364" s="651" t="s">
        <v>49</v>
      </c>
      <c r="B364" s="598" t="s">
        <v>50</v>
      </c>
      <c r="C364" s="598"/>
      <c r="D364" s="598" t="s">
        <v>51</v>
      </c>
      <c r="E364" s="598"/>
      <c r="F364" s="598" t="s">
        <v>52</v>
      </c>
      <c r="G364" s="598"/>
      <c r="H364" s="439"/>
      <c r="I364" s="440"/>
      <c r="J364" s="439"/>
      <c r="K364" s="439"/>
      <c r="L364" s="439"/>
      <c r="M364" s="439"/>
      <c r="N364" s="439"/>
      <c r="O364" s="439"/>
      <c r="P364" s="439"/>
      <c r="Q364" s="441"/>
      <c r="R364" s="441"/>
      <c r="S364" s="441"/>
      <c r="T364" s="441"/>
      <c r="U364" s="204"/>
      <c r="V364" s="204"/>
      <c r="W364" s="204"/>
      <c r="X364" s="204"/>
      <c r="Y364" s="204"/>
      <c r="Z364" s="204"/>
      <c r="AA364" s="204"/>
    </row>
    <row r="365" spans="1:27" s="251" customFormat="1" ht="17.25">
      <c r="A365" s="651"/>
      <c r="B365" s="313" t="s">
        <v>53</v>
      </c>
      <c r="C365" s="313" t="s">
        <v>54</v>
      </c>
      <c r="D365" s="313" t="s">
        <v>53</v>
      </c>
      <c r="E365" s="313" t="s">
        <v>54</v>
      </c>
      <c r="F365" s="313" t="s">
        <v>53</v>
      </c>
      <c r="G365" s="442" t="s">
        <v>54</v>
      </c>
      <c r="H365" s="443"/>
      <c r="I365" s="444"/>
      <c r="J365" s="443"/>
      <c r="K365" s="443"/>
      <c r="L365" s="443"/>
      <c r="M365" s="443"/>
      <c r="N365" s="443"/>
      <c r="O365" s="443"/>
      <c r="P365" s="443"/>
      <c r="Q365" s="387"/>
      <c r="R365" s="387"/>
      <c r="S365" s="387"/>
      <c r="T365" s="387"/>
      <c r="U365" s="204"/>
      <c r="V365" s="204"/>
      <c r="W365" s="204"/>
      <c r="X365" s="204"/>
      <c r="Y365" s="204"/>
      <c r="Z365" s="204"/>
      <c r="AA365" s="204"/>
    </row>
    <row r="366" spans="1:27" s="251" customFormat="1" ht="42" customHeight="1">
      <c r="A366" s="445" t="s">
        <v>326</v>
      </c>
      <c r="B366" s="728">
        <f>D360</f>
        <v>10</v>
      </c>
      <c r="C366" s="421">
        <f>E360</f>
        <v>23.34</v>
      </c>
      <c r="D366" s="446">
        <v>10</v>
      </c>
      <c r="E366" s="397">
        <v>23.34</v>
      </c>
      <c r="F366" s="447">
        <f>D366/B366</f>
        <v>1</v>
      </c>
      <c r="G366" s="447">
        <f>E366/C366</f>
        <v>1</v>
      </c>
      <c r="H366" s="448"/>
      <c r="I366" s="448"/>
      <c r="J366" s="448"/>
      <c r="K366" s="448"/>
      <c r="L366" s="448"/>
      <c r="M366" s="448"/>
      <c r="N366" s="448"/>
      <c r="O366" s="448"/>
      <c r="P366" s="448"/>
      <c r="Q366" s="449"/>
      <c r="R366" s="449"/>
      <c r="S366" s="449"/>
      <c r="T366" s="449"/>
      <c r="U366" s="204"/>
      <c r="V366" s="204"/>
      <c r="W366" s="204"/>
      <c r="X366" s="204"/>
      <c r="Y366" s="204"/>
      <c r="Z366" s="204"/>
      <c r="AA366" s="204"/>
    </row>
    <row r="367" spans="1:27" s="251" customFormat="1" ht="16.5">
      <c r="A367" s="450"/>
      <c r="B367" s="451"/>
      <c r="C367" s="452"/>
      <c r="D367" s="451"/>
      <c r="E367" s="452"/>
      <c r="F367" s="453"/>
      <c r="G367" s="290"/>
      <c r="H367" s="448"/>
      <c r="I367" s="448"/>
      <c r="J367" s="448"/>
      <c r="K367" s="448"/>
      <c r="L367" s="448"/>
      <c r="M367" s="448"/>
      <c r="N367" s="448"/>
      <c r="O367" s="448"/>
      <c r="P367" s="448"/>
      <c r="Q367" s="449"/>
      <c r="R367" s="449"/>
      <c r="S367" s="449"/>
      <c r="T367" s="449"/>
      <c r="U367" s="204"/>
      <c r="V367" s="204"/>
      <c r="W367" s="204"/>
      <c r="X367" s="204"/>
      <c r="Y367" s="204"/>
      <c r="Z367" s="204"/>
      <c r="AA367" s="204"/>
    </row>
    <row r="368" spans="1:27" s="251" customFormat="1" ht="18.75" customHeight="1">
      <c r="A368" s="454"/>
      <c r="B368" s="454"/>
      <c r="C368" s="454"/>
      <c r="D368" s="454"/>
      <c r="E368" s="240"/>
      <c r="F368" s="200"/>
      <c r="G368" s="193"/>
      <c r="H368" s="194"/>
      <c r="I368" s="194"/>
      <c r="J368" s="195"/>
      <c r="K368" s="195"/>
      <c r="L368" s="195"/>
      <c r="M368" s="195"/>
      <c r="N368" s="195"/>
      <c r="O368" s="195"/>
      <c r="P368" s="195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</row>
    <row r="369" spans="1:27" s="251" customFormat="1" ht="17.25">
      <c r="A369" s="295" t="s">
        <v>126</v>
      </c>
      <c r="B369" s="240"/>
      <c r="C369" s="240"/>
      <c r="D369" s="240"/>
      <c r="E369" s="240"/>
      <c r="F369" s="200"/>
      <c r="G369" s="193"/>
      <c r="H369" s="194"/>
      <c r="I369" s="194"/>
      <c r="J369" s="195"/>
      <c r="K369" s="195"/>
      <c r="L369" s="195"/>
      <c r="M369" s="195"/>
      <c r="N369" s="195"/>
      <c r="O369" s="195"/>
      <c r="P369" s="195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</row>
    <row r="370" spans="1:27" s="251" customFormat="1" ht="17.25">
      <c r="A370" s="295"/>
      <c r="B370" s="240"/>
      <c r="C370" s="240"/>
      <c r="D370" s="240"/>
      <c r="E370" s="240"/>
      <c r="F370" s="200"/>
      <c r="G370" s="193"/>
      <c r="H370" s="194"/>
      <c r="I370" s="194"/>
      <c r="J370" s="195"/>
      <c r="K370" s="195"/>
      <c r="L370" s="195"/>
      <c r="M370" s="195"/>
      <c r="N370" s="195"/>
      <c r="O370" s="195"/>
      <c r="P370" s="195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</row>
    <row r="371" spans="1:27" s="502" customFormat="1" ht="41.25" customHeight="1">
      <c r="A371" s="623" t="s">
        <v>267</v>
      </c>
      <c r="B371" s="623"/>
      <c r="C371" s="623" t="s">
        <v>336</v>
      </c>
      <c r="D371" s="623"/>
      <c r="E371" s="623" t="s">
        <v>55</v>
      </c>
      <c r="F371" s="623"/>
      <c r="G371" s="499"/>
      <c r="H371" s="500"/>
      <c r="I371" s="500"/>
      <c r="J371" s="333"/>
      <c r="K371" s="333"/>
      <c r="L371" s="333"/>
      <c r="M371" s="333"/>
      <c r="N371" s="333"/>
      <c r="O371" s="333"/>
      <c r="P371" s="333"/>
      <c r="Q371" s="501"/>
      <c r="R371" s="501"/>
      <c r="S371" s="501"/>
      <c r="T371" s="501"/>
      <c r="U371" s="501"/>
      <c r="V371" s="501"/>
      <c r="W371" s="501"/>
      <c r="X371" s="501"/>
      <c r="Y371" s="501"/>
      <c r="Z371" s="501"/>
      <c r="AA371" s="501"/>
    </row>
    <row r="372" spans="1:27" s="251" customFormat="1" ht="33" customHeight="1">
      <c r="A372" s="92" t="s">
        <v>53</v>
      </c>
      <c r="B372" s="92" t="s">
        <v>56</v>
      </c>
      <c r="C372" s="92" t="s">
        <v>53</v>
      </c>
      <c r="D372" s="92" t="s">
        <v>56</v>
      </c>
      <c r="E372" s="92" t="s">
        <v>53</v>
      </c>
      <c r="F372" s="92" t="s">
        <v>269</v>
      </c>
      <c r="G372" s="193"/>
      <c r="H372" s="194"/>
      <c r="I372" s="194"/>
      <c r="J372" s="195"/>
      <c r="K372" s="195"/>
      <c r="L372" s="195"/>
      <c r="M372" s="195"/>
      <c r="N372" s="195"/>
      <c r="O372" s="195"/>
      <c r="P372" s="195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</row>
    <row r="373" spans="1:27" s="251" customFormat="1" ht="16.5">
      <c r="A373" s="386">
        <v>1</v>
      </c>
      <c r="B373" s="386">
        <v>2</v>
      </c>
      <c r="C373" s="386">
        <v>3</v>
      </c>
      <c r="D373" s="386">
        <v>4</v>
      </c>
      <c r="E373" s="386">
        <v>5</v>
      </c>
      <c r="F373" s="386">
        <v>6</v>
      </c>
      <c r="G373" s="193"/>
      <c r="H373" s="194"/>
      <c r="I373" s="194"/>
      <c r="J373" s="195"/>
      <c r="K373" s="195"/>
      <c r="L373" s="195"/>
      <c r="M373" s="195"/>
      <c r="N373" s="195"/>
      <c r="O373" s="195"/>
      <c r="P373" s="195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</row>
    <row r="374" spans="1:27" s="251" customFormat="1" ht="19.5" customHeight="1">
      <c r="A374" s="397">
        <f>B366</f>
        <v>10</v>
      </c>
      <c r="B374" s="397">
        <f>C366</f>
        <v>23.34</v>
      </c>
      <c r="C374" s="245">
        <v>7</v>
      </c>
      <c r="D374" s="245">
        <v>151.35</v>
      </c>
      <c r="E374" s="447">
        <f>C374/A374</f>
        <v>0.7</v>
      </c>
      <c r="F374" s="447">
        <f>D374/B374</f>
        <v>6.484575835475578</v>
      </c>
      <c r="G374" s="193"/>
      <c r="H374" s="194"/>
      <c r="I374" s="194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204"/>
      <c r="U374" s="204"/>
      <c r="V374" s="204"/>
      <c r="W374" s="204"/>
      <c r="X374" s="204"/>
      <c r="Y374" s="204"/>
      <c r="Z374" s="204"/>
      <c r="AA374" s="204"/>
    </row>
    <row r="375" spans="1:27" s="251" customFormat="1" ht="17.25">
      <c r="A375" s="454" t="s">
        <v>268</v>
      </c>
      <c r="B375" s="456"/>
      <c r="C375" s="455"/>
      <c r="D375" s="456"/>
      <c r="E375" s="231"/>
      <c r="F375" s="457"/>
      <c r="G375" s="193"/>
      <c r="H375" s="194"/>
      <c r="I375" s="194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204"/>
      <c r="U375" s="204"/>
      <c r="V375" s="204"/>
      <c r="W375" s="204"/>
      <c r="X375" s="204"/>
      <c r="Y375" s="204"/>
      <c r="Z375" s="204"/>
      <c r="AA375" s="204"/>
    </row>
    <row r="376" spans="1:27" s="251" customFormat="1" ht="17.25">
      <c r="A376" s="454"/>
      <c r="B376" s="456"/>
      <c r="C376" s="455"/>
      <c r="D376" s="456"/>
      <c r="E376" s="231"/>
      <c r="F376" s="457"/>
      <c r="G376" s="193"/>
      <c r="H376" s="194"/>
      <c r="I376" s="194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204"/>
      <c r="U376" s="204"/>
      <c r="V376" s="204"/>
      <c r="W376" s="204"/>
      <c r="X376" s="204"/>
      <c r="Y376" s="204"/>
      <c r="Z376" s="204"/>
      <c r="AA376" s="204"/>
    </row>
    <row r="377" spans="1:27" s="251" customFormat="1" ht="17.25">
      <c r="A377" s="454"/>
      <c r="B377" s="456"/>
      <c r="C377" s="455"/>
      <c r="D377" s="456"/>
      <c r="E377" s="231"/>
      <c r="F377" s="457"/>
      <c r="G377" s="193"/>
      <c r="H377" s="194"/>
      <c r="I377" s="194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204"/>
      <c r="U377" s="204"/>
      <c r="V377" s="204"/>
      <c r="W377" s="204"/>
      <c r="X377" s="204"/>
      <c r="Y377" s="204"/>
      <c r="Z377" s="204"/>
      <c r="AA377" s="204"/>
    </row>
    <row r="378" spans="1:27" s="251" customFormat="1" ht="17.25">
      <c r="A378" s="458" t="s">
        <v>127</v>
      </c>
      <c r="B378" s="240"/>
      <c r="C378" s="240"/>
      <c r="D378" s="459"/>
      <c r="E378" s="459"/>
      <c r="F378" s="460"/>
      <c r="G378" s="193"/>
      <c r="H378" s="194"/>
      <c r="I378" s="194"/>
      <c r="J378" s="195"/>
      <c r="K378" s="195"/>
      <c r="L378" s="195"/>
      <c r="M378" s="195"/>
      <c r="N378" s="195"/>
      <c r="O378" s="195"/>
      <c r="P378" s="195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</row>
    <row r="379" spans="1:27" s="251" customFormat="1" ht="17.25">
      <c r="A379" s="458"/>
      <c r="B379" s="240"/>
      <c r="C379" s="240"/>
      <c r="D379" s="459"/>
      <c r="E379" s="459"/>
      <c r="F379" s="460"/>
      <c r="G379" s="193"/>
      <c r="H379" s="194"/>
      <c r="I379" s="194"/>
      <c r="J379" s="195"/>
      <c r="K379" s="195"/>
      <c r="L379" s="195"/>
      <c r="M379" s="195"/>
      <c r="N379" s="195"/>
      <c r="O379" s="195"/>
      <c r="P379" s="195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</row>
    <row r="380" spans="1:27" s="251" customFormat="1" ht="17.25">
      <c r="A380" s="423" t="s">
        <v>128</v>
      </c>
      <c r="B380" s="240"/>
      <c r="C380" s="240"/>
      <c r="D380" s="459"/>
      <c r="E380" s="459"/>
      <c r="F380" s="460"/>
      <c r="G380" s="193"/>
      <c r="H380" s="194"/>
      <c r="I380" s="194"/>
      <c r="J380" s="195"/>
      <c r="K380" s="195"/>
      <c r="L380" s="195"/>
      <c r="M380" s="195"/>
      <c r="N380" s="195"/>
      <c r="O380" s="195"/>
      <c r="P380" s="195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</row>
    <row r="381" spans="1:27" s="251" customFormat="1" ht="17.25">
      <c r="A381" s="461"/>
      <c r="B381" s="462"/>
      <c r="C381" s="424"/>
      <c r="D381" s="424"/>
      <c r="E381" s="424"/>
      <c r="F381" s="463"/>
      <c r="G381" s="426"/>
      <c r="H381" s="426"/>
      <c r="I381" s="426"/>
      <c r="J381" s="426"/>
      <c r="K381" s="426"/>
      <c r="L381" s="426"/>
      <c r="M381" s="426"/>
      <c r="N381" s="426"/>
      <c r="O381" s="426"/>
      <c r="P381" s="426"/>
      <c r="Q381" s="427"/>
      <c r="R381" s="427"/>
      <c r="S381" s="427"/>
      <c r="T381" s="427"/>
      <c r="U381" s="204"/>
      <c r="V381" s="204"/>
      <c r="W381" s="204"/>
      <c r="X381" s="204"/>
      <c r="Y381" s="204"/>
      <c r="Z381" s="204"/>
      <c r="AA381" s="204"/>
    </row>
    <row r="382" spans="1:27" s="251" customFormat="1" ht="17.25">
      <c r="A382" s="596" t="s">
        <v>337</v>
      </c>
      <c r="B382" s="596"/>
      <c r="C382" s="596"/>
      <c r="D382" s="596"/>
      <c r="E382" s="596"/>
      <c r="F382" s="596"/>
      <c r="G382" s="439"/>
      <c r="H382" s="353"/>
      <c r="I382" s="353"/>
      <c r="J382" s="353"/>
      <c r="K382" s="353"/>
      <c r="L382" s="353"/>
      <c r="M382" s="353"/>
      <c r="N382" s="353"/>
      <c r="O382" s="353"/>
      <c r="P382" s="353"/>
      <c r="Q382" s="296"/>
      <c r="R382" s="296"/>
      <c r="S382" s="296"/>
      <c r="T382" s="296"/>
      <c r="U382" s="204"/>
      <c r="V382" s="204"/>
      <c r="W382" s="204"/>
      <c r="X382" s="204"/>
      <c r="Y382" s="204"/>
      <c r="Z382" s="204"/>
      <c r="AA382" s="204"/>
    </row>
    <row r="383" spans="1:27" s="251" customFormat="1" ht="40.5" customHeight="1">
      <c r="A383" s="85" t="s">
        <v>23</v>
      </c>
      <c r="B383" s="85" t="s">
        <v>24</v>
      </c>
      <c r="C383" s="85" t="s">
        <v>25</v>
      </c>
      <c r="D383" s="85" t="s">
        <v>179</v>
      </c>
      <c r="E383" s="179" t="s">
        <v>181</v>
      </c>
      <c r="F383" s="85" t="s">
        <v>180</v>
      </c>
      <c r="G383" s="179" t="s">
        <v>181</v>
      </c>
      <c r="H383" s="353"/>
      <c r="I383" s="353"/>
      <c r="J383" s="610"/>
      <c r="K383" s="610"/>
      <c r="L383" s="353"/>
      <c r="M383" s="353"/>
      <c r="N383" s="353"/>
      <c r="O383" s="353"/>
      <c r="P383" s="353"/>
      <c r="Q383" s="296"/>
      <c r="R383" s="296"/>
      <c r="S383" s="296"/>
      <c r="T383" s="296"/>
      <c r="U383" s="204"/>
      <c r="V383" s="204"/>
      <c r="W383" s="204"/>
      <c r="X383" s="204"/>
      <c r="Y383" s="204"/>
      <c r="Z383" s="204"/>
      <c r="AA383" s="204"/>
    </row>
    <row r="384" spans="1:27" s="251" customFormat="1" ht="16.5">
      <c r="A384" s="637" t="s">
        <v>94</v>
      </c>
      <c r="B384" s="464" t="s">
        <v>80</v>
      </c>
      <c r="C384" s="465"/>
      <c r="D384" s="398">
        <v>50</v>
      </c>
      <c r="E384" s="373">
        <v>2.28</v>
      </c>
      <c r="F384" s="586">
        <v>0</v>
      </c>
      <c r="G384" s="466">
        <f aca="true" t="shared" si="0" ref="G384:G395">F384*5000/100000</f>
        <v>0</v>
      </c>
      <c r="H384" s="195"/>
      <c r="I384" s="195"/>
      <c r="J384" s="610"/>
      <c r="K384" s="610"/>
      <c r="L384" s="195"/>
      <c r="M384" s="195"/>
      <c r="N384" s="195"/>
      <c r="O384" s="195"/>
      <c r="P384" s="195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</row>
    <row r="385" spans="1:27" s="251" customFormat="1" ht="16.5">
      <c r="A385" s="637"/>
      <c r="B385" s="464" t="s">
        <v>81</v>
      </c>
      <c r="C385" s="465"/>
      <c r="D385" s="431">
        <v>0</v>
      </c>
      <c r="E385" s="466">
        <f aca="true" t="shared" si="1" ref="E385:E395">D385*5000/100000</f>
        <v>0</v>
      </c>
      <c r="F385" s="586">
        <v>0</v>
      </c>
      <c r="G385" s="466">
        <f t="shared" si="0"/>
        <v>0</v>
      </c>
      <c r="H385" s="195"/>
      <c r="I385" s="195"/>
      <c r="J385" s="610"/>
      <c r="K385" s="610"/>
      <c r="L385" s="195"/>
      <c r="M385" s="195"/>
      <c r="N385" s="195"/>
      <c r="O385" s="195"/>
      <c r="P385" s="195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</row>
    <row r="386" spans="1:27" s="251" customFormat="1" ht="16.5">
      <c r="A386" s="637"/>
      <c r="B386" s="464" t="s">
        <v>82</v>
      </c>
      <c r="C386" s="465"/>
      <c r="D386" s="431">
        <v>0</v>
      </c>
      <c r="E386" s="466">
        <f t="shared" si="1"/>
        <v>0</v>
      </c>
      <c r="F386" s="586">
        <v>0</v>
      </c>
      <c r="G386" s="466">
        <f t="shared" si="0"/>
        <v>0</v>
      </c>
      <c r="H386" s="195"/>
      <c r="I386" s="195"/>
      <c r="J386" s="610"/>
      <c r="K386" s="610"/>
      <c r="L386" s="195"/>
      <c r="M386" s="195"/>
      <c r="N386" s="195"/>
      <c r="O386" s="195"/>
      <c r="P386" s="195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</row>
    <row r="387" spans="1:27" s="251" customFormat="1" ht="16.5">
      <c r="A387" s="637"/>
      <c r="B387" s="464" t="s">
        <v>84</v>
      </c>
      <c r="C387" s="465"/>
      <c r="D387" s="431">
        <v>0</v>
      </c>
      <c r="E387" s="466">
        <f t="shared" si="1"/>
        <v>0</v>
      </c>
      <c r="F387" s="586">
        <v>0</v>
      </c>
      <c r="G387" s="466">
        <f t="shared" si="0"/>
        <v>0</v>
      </c>
      <c r="H387" s="195"/>
      <c r="I387" s="195"/>
      <c r="J387" s="610"/>
      <c r="K387" s="610"/>
      <c r="L387" s="195"/>
      <c r="M387" s="195"/>
      <c r="N387" s="195"/>
      <c r="O387" s="195"/>
      <c r="P387" s="195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</row>
    <row r="388" spans="1:27" s="251" customFormat="1" ht="16.5">
      <c r="A388" s="637"/>
      <c r="B388" s="464" t="s">
        <v>135</v>
      </c>
      <c r="C388" s="467"/>
      <c r="D388" s="431">
        <v>0</v>
      </c>
      <c r="E388" s="466">
        <f t="shared" si="1"/>
        <v>0</v>
      </c>
      <c r="F388" s="586">
        <v>0</v>
      </c>
      <c r="G388" s="466">
        <f t="shared" si="0"/>
        <v>0</v>
      </c>
      <c r="H388" s="195"/>
      <c r="I388" s="195"/>
      <c r="J388" s="610"/>
      <c r="K388" s="610"/>
      <c r="L388" s="195"/>
      <c r="M388" s="195"/>
      <c r="N388" s="195"/>
      <c r="O388" s="195"/>
      <c r="P388" s="195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</row>
    <row r="389" spans="1:27" s="251" customFormat="1" ht="16.5">
      <c r="A389" s="637"/>
      <c r="B389" s="464" t="s">
        <v>136</v>
      </c>
      <c r="C389" s="465"/>
      <c r="D389" s="431">
        <v>0</v>
      </c>
      <c r="E389" s="466">
        <f t="shared" si="1"/>
        <v>0</v>
      </c>
      <c r="F389" s="586">
        <v>0</v>
      </c>
      <c r="G389" s="466">
        <f t="shared" si="0"/>
        <v>0</v>
      </c>
      <c r="H389" s="195"/>
      <c r="I389" s="195"/>
      <c r="J389" s="610"/>
      <c r="K389" s="610"/>
      <c r="L389" s="195"/>
      <c r="M389" s="195"/>
      <c r="N389" s="195"/>
      <c r="O389" s="195"/>
      <c r="P389" s="195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</row>
    <row r="390" spans="1:27" s="251" customFormat="1" ht="16.5">
      <c r="A390" s="637"/>
      <c r="B390" s="464" t="s">
        <v>151</v>
      </c>
      <c r="C390" s="465"/>
      <c r="D390" s="431">
        <v>0</v>
      </c>
      <c r="E390" s="466">
        <f t="shared" si="1"/>
        <v>0</v>
      </c>
      <c r="F390" s="431">
        <v>0</v>
      </c>
      <c r="G390" s="466">
        <f t="shared" si="0"/>
        <v>0</v>
      </c>
      <c r="H390" s="195"/>
      <c r="I390" s="195"/>
      <c r="J390" s="195"/>
      <c r="K390" s="195"/>
      <c r="L390" s="195"/>
      <c r="M390" s="195"/>
      <c r="N390" s="195"/>
      <c r="O390" s="195"/>
      <c r="P390" s="195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</row>
    <row r="391" spans="1:27" s="251" customFormat="1" ht="16.5">
      <c r="A391" s="637"/>
      <c r="B391" s="464" t="s">
        <v>164</v>
      </c>
      <c r="C391" s="465"/>
      <c r="D391" s="431">
        <v>0</v>
      </c>
      <c r="E391" s="466">
        <f t="shared" si="1"/>
        <v>0</v>
      </c>
      <c r="F391" s="431">
        <v>0</v>
      </c>
      <c r="G391" s="466">
        <f t="shared" si="0"/>
        <v>0</v>
      </c>
      <c r="J391" s="653"/>
      <c r="K391" s="653"/>
      <c r="L391" s="195"/>
      <c r="M391" s="195"/>
      <c r="N391" s="195"/>
      <c r="O391" s="195"/>
      <c r="P391" s="195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</row>
    <row r="392" spans="1:27" s="251" customFormat="1" ht="16.5">
      <c r="A392" s="637"/>
      <c r="B392" s="464" t="s">
        <v>203</v>
      </c>
      <c r="C392" s="465"/>
      <c r="D392" s="431">
        <v>0</v>
      </c>
      <c r="E392" s="466">
        <f t="shared" si="1"/>
        <v>0</v>
      </c>
      <c r="F392" s="398">
        <v>50</v>
      </c>
      <c r="G392" s="373">
        <f t="shared" si="0"/>
        <v>2.5</v>
      </c>
      <c r="J392" s="590"/>
      <c r="K392" s="591"/>
      <c r="L392" s="195"/>
      <c r="M392" s="195"/>
      <c r="N392" s="195"/>
      <c r="O392" s="195"/>
      <c r="P392" s="195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</row>
    <row r="393" spans="1:27" s="251" customFormat="1" ht="16.5">
      <c r="A393" s="637"/>
      <c r="B393" s="464" t="s">
        <v>204</v>
      </c>
      <c r="C393" s="465"/>
      <c r="D393" s="431">
        <v>0</v>
      </c>
      <c r="E393" s="466">
        <f t="shared" si="1"/>
        <v>0</v>
      </c>
      <c r="F393" s="431">
        <v>0</v>
      </c>
      <c r="G393" s="466">
        <f t="shared" si="0"/>
        <v>0</v>
      </c>
      <c r="J393" s="590"/>
      <c r="K393" s="591"/>
      <c r="L393" s="195"/>
      <c r="M393" s="195"/>
      <c r="N393" s="195"/>
      <c r="O393" s="195"/>
      <c r="P393" s="195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</row>
    <row r="394" spans="1:27" s="251" customFormat="1" ht="16.5">
      <c r="A394" s="637"/>
      <c r="B394" s="464" t="s">
        <v>265</v>
      </c>
      <c r="C394" s="465"/>
      <c r="D394" s="431">
        <v>0</v>
      </c>
      <c r="E394" s="466">
        <f t="shared" si="1"/>
        <v>0</v>
      </c>
      <c r="F394" s="398">
        <v>69</v>
      </c>
      <c r="G394" s="373">
        <f t="shared" si="0"/>
        <v>3.45</v>
      </c>
      <c r="J394" s="590"/>
      <c r="K394" s="591"/>
      <c r="L394" s="195"/>
      <c r="M394" s="195"/>
      <c r="N394" s="195"/>
      <c r="O394" s="195"/>
      <c r="P394" s="195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</row>
    <row r="395" spans="1:27" s="251" customFormat="1" ht="16.5">
      <c r="A395" s="637"/>
      <c r="B395" s="464" t="s">
        <v>325</v>
      </c>
      <c r="C395" s="465"/>
      <c r="D395" s="431">
        <v>0</v>
      </c>
      <c r="E395" s="466">
        <f t="shared" si="1"/>
        <v>0</v>
      </c>
      <c r="F395" s="431">
        <v>0</v>
      </c>
      <c r="G395" s="466">
        <f t="shared" si="0"/>
        <v>0</v>
      </c>
      <c r="M395" s="195"/>
      <c r="N395" s="195"/>
      <c r="O395" s="195"/>
      <c r="P395" s="195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</row>
    <row r="396" spans="1:27" s="251" customFormat="1" ht="16.5">
      <c r="A396" s="637"/>
      <c r="B396" s="433" t="s">
        <v>19</v>
      </c>
      <c r="C396" s="464"/>
      <c r="D396" s="398">
        <f>SUM(D384:D393)</f>
        <v>50</v>
      </c>
      <c r="E396" s="373">
        <f>SUM(E384:E393)</f>
        <v>2.28</v>
      </c>
      <c r="F396" s="188">
        <f>SUM(F384:F395)</f>
        <v>119</v>
      </c>
      <c r="G396" s="318">
        <f>SUM(G384:G395)</f>
        <v>5.95</v>
      </c>
      <c r="H396" s="195"/>
      <c r="I396" s="195"/>
      <c r="J396" s="195"/>
      <c r="K396" s="195"/>
      <c r="L396" s="195"/>
      <c r="M396" s="195"/>
      <c r="N396" s="195"/>
      <c r="O396" s="195"/>
      <c r="P396" s="195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</row>
    <row r="397" spans="1:27" s="251" customFormat="1" ht="15">
      <c r="A397" s="468"/>
      <c r="D397" s="469"/>
      <c r="F397" s="312"/>
      <c r="G397" s="193"/>
      <c r="H397" s="194"/>
      <c r="I397" s="194"/>
      <c r="J397" s="195"/>
      <c r="K397" s="195"/>
      <c r="L397" s="195"/>
      <c r="M397" s="195"/>
      <c r="N397" s="195"/>
      <c r="O397" s="195"/>
      <c r="P397" s="195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</row>
    <row r="398" spans="1:27" s="251" customFormat="1" ht="15">
      <c r="A398" s="468"/>
      <c r="D398" s="469"/>
      <c r="F398" s="312"/>
      <c r="G398" s="193"/>
      <c r="H398" s="194"/>
      <c r="I398" s="194"/>
      <c r="J398" s="195"/>
      <c r="K398" s="195"/>
      <c r="L398" s="195"/>
      <c r="M398" s="195"/>
      <c r="N398" s="195"/>
      <c r="O398" s="195"/>
      <c r="P398" s="195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</row>
    <row r="399" spans="1:27" s="251" customFormat="1" ht="17.25">
      <c r="A399" s="622" t="s">
        <v>292</v>
      </c>
      <c r="B399" s="622"/>
      <c r="C399" s="622"/>
      <c r="D399" s="622"/>
      <c r="E399" s="622"/>
      <c r="F399" s="200"/>
      <c r="G399" s="341"/>
      <c r="H399" s="194"/>
      <c r="I399" s="194"/>
      <c r="J399" s="195"/>
      <c r="K399" s="195"/>
      <c r="L399" s="195"/>
      <c r="M399" s="195"/>
      <c r="N399" s="195"/>
      <c r="O399" s="195"/>
      <c r="P399" s="195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</row>
    <row r="400" spans="1:27" s="502" customFormat="1" ht="24" customHeight="1">
      <c r="A400" s="651" t="s">
        <v>49</v>
      </c>
      <c r="B400" s="651" t="s">
        <v>50</v>
      </c>
      <c r="C400" s="651"/>
      <c r="D400" s="651" t="s">
        <v>51</v>
      </c>
      <c r="E400" s="651"/>
      <c r="F400" s="651" t="s">
        <v>52</v>
      </c>
      <c r="G400" s="651"/>
      <c r="H400" s="503"/>
      <c r="I400" s="504"/>
      <c r="J400" s="332"/>
      <c r="K400" s="332"/>
      <c r="L400" s="332"/>
      <c r="M400" s="332"/>
      <c r="N400" s="332"/>
      <c r="O400" s="332"/>
      <c r="P400" s="332"/>
      <c r="Q400" s="492"/>
      <c r="R400" s="492"/>
      <c r="S400" s="492"/>
      <c r="T400" s="492"/>
      <c r="U400" s="501"/>
      <c r="V400" s="501"/>
      <c r="W400" s="501"/>
      <c r="X400" s="501"/>
      <c r="Y400" s="501"/>
      <c r="Z400" s="501"/>
      <c r="AA400" s="501"/>
    </row>
    <row r="401" spans="1:27" s="251" customFormat="1" ht="17.25">
      <c r="A401" s="651"/>
      <c r="B401" s="313" t="s">
        <v>53</v>
      </c>
      <c r="C401" s="313" t="s">
        <v>54</v>
      </c>
      <c r="D401" s="313" t="s">
        <v>53</v>
      </c>
      <c r="E401" s="313" t="s">
        <v>54</v>
      </c>
      <c r="F401" s="313" t="s">
        <v>53</v>
      </c>
      <c r="G401" s="442" t="s">
        <v>54</v>
      </c>
      <c r="H401" s="443"/>
      <c r="I401" s="444"/>
      <c r="J401" s="443"/>
      <c r="K401" s="443"/>
      <c r="L401" s="443"/>
      <c r="M401" s="443"/>
      <c r="N401" s="443"/>
      <c r="O401" s="443"/>
      <c r="P401" s="443"/>
      <c r="Q401" s="387"/>
      <c r="R401" s="387"/>
      <c r="S401" s="387"/>
      <c r="T401" s="387"/>
      <c r="U401" s="204"/>
      <c r="V401" s="204"/>
      <c r="W401" s="204"/>
      <c r="X401" s="204"/>
      <c r="Y401" s="204"/>
      <c r="Z401" s="204"/>
      <c r="AA401" s="204"/>
    </row>
    <row r="402" spans="1:27" s="251" customFormat="1" ht="28.5" customHeight="1">
      <c r="A402" s="398" t="s">
        <v>270</v>
      </c>
      <c r="B402" s="572">
        <v>169</v>
      </c>
      <c r="C402" s="573">
        <v>8.23</v>
      </c>
      <c r="D402" s="572">
        <v>169</v>
      </c>
      <c r="E402" s="573">
        <v>8.23</v>
      </c>
      <c r="F402" s="571">
        <f>(D402-B402)/B402</f>
        <v>0</v>
      </c>
      <c r="G402" s="286">
        <f>(E402-C402)/C402</f>
        <v>0</v>
      </c>
      <c r="H402" s="449"/>
      <c r="I402" s="449"/>
      <c r="J402" s="448"/>
      <c r="K402" s="448"/>
      <c r="L402" s="448"/>
      <c r="M402" s="448"/>
      <c r="N402" s="448"/>
      <c r="O402" s="448"/>
      <c r="P402" s="448"/>
      <c r="Q402" s="449"/>
      <c r="R402" s="449"/>
      <c r="S402" s="449"/>
      <c r="T402" s="449"/>
      <c r="U402" s="204"/>
      <c r="V402" s="204"/>
      <c r="W402" s="204"/>
      <c r="X402" s="204"/>
      <c r="Y402" s="204"/>
      <c r="Z402" s="204"/>
      <c r="AA402" s="204"/>
    </row>
    <row r="403" spans="6:27" s="251" customFormat="1" ht="12.75" customHeight="1">
      <c r="F403" s="312"/>
      <c r="G403" s="193"/>
      <c r="H403" s="194"/>
      <c r="I403" s="194"/>
      <c r="J403" s="195"/>
      <c r="K403" s="195"/>
      <c r="L403" s="195"/>
      <c r="M403" s="195"/>
      <c r="N403" s="195"/>
      <c r="O403" s="195"/>
      <c r="P403" s="195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</row>
    <row r="404" spans="1:27" s="251" customFormat="1" ht="17.25">
      <c r="A404" s="295" t="s">
        <v>129</v>
      </c>
      <c r="B404" s="240"/>
      <c r="C404" s="240"/>
      <c r="D404" s="240"/>
      <c r="E404" s="240"/>
      <c r="F404" s="200"/>
      <c r="G404" s="193"/>
      <c r="H404" s="194"/>
      <c r="I404" s="194"/>
      <c r="J404" s="195"/>
      <c r="K404" s="195"/>
      <c r="L404" s="195"/>
      <c r="M404" s="195"/>
      <c r="N404" s="195"/>
      <c r="O404" s="195"/>
      <c r="P404" s="195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</row>
    <row r="405" spans="1:27" s="502" customFormat="1" ht="46.5" customHeight="1">
      <c r="A405" s="623" t="s">
        <v>246</v>
      </c>
      <c r="B405" s="623"/>
      <c r="C405" s="623" t="s">
        <v>338</v>
      </c>
      <c r="D405" s="623"/>
      <c r="E405" s="623" t="s">
        <v>55</v>
      </c>
      <c r="F405" s="623"/>
      <c r="G405" s="499"/>
      <c r="H405" s="500"/>
      <c r="I405" s="500"/>
      <c r="J405" s="333"/>
      <c r="K405" s="333"/>
      <c r="L405" s="333"/>
      <c r="M405" s="333"/>
      <c r="N405" s="333"/>
      <c r="O405" s="333"/>
      <c r="P405" s="333"/>
      <c r="Q405" s="501"/>
      <c r="R405" s="501"/>
      <c r="S405" s="501"/>
      <c r="T405" s="501"/>
      <c r="U405" s="501"/>
      <c r="V405" s="501"/>
      <c r="W405" s="501"/>
      <c r="X405" s="501"/>
      <c r="Y405" s="501"/>
      <c r="Z405" s="501"/>
      <c r="AA405" s="501"/>
    </row>
    <row r="406" spans="1:27" s="502" customFormat="1" ht="35.25" customHeight="1">
      <c r="A406" s="85" t="s">
        <v>53</v>
      </c>
      <c r="B406" s="85" t="s">
        <v>56</v>
      </c>
      <c r="C406" s="85" t="s">
        <v>53</v>
      </c>
      <c r="D406" s="85" t="s">
        <v>56</v>
      </c>
      <c r="E406" s="85" t="s">
        <v>53</v>
      </c>
      <c r="F406" s="85" t="s">
        <v>57</v>
      </c>
      <c r="G406" s="499"/>
      <c r="H406" s="500"/>
      <c r="I406" s="500"/>
      <c r="J406" s="333"/>
      <c r="K406" s="333"/>
      <c r="L406" s="333"/>
      <c r="M406" s="333"/>
      <c r="N406" s="333"/>
      <c r="O406" s="333"/>
      <c r="P406" s="333"/>
      <c r="Q406" s="501"/>
      <c r="R406" s="501"/>
      <c r="S406" s="501"/>
      <c r="T406" s="501"/>
      <c r="U406" s="501"/>
      <c r="V406" s="501"/>
      <c r="W406" s="501"/>
      <c r="X406" s="501"/>
      <c r="Y406" s="501"/>
      <c r="Z406" s="501"/>
      <c r="AA406" s="501"/>
    </row>
    <row r="407" spans="1:27" s="251" customFormat="1" ht="16.5">
      <c r="A407" s="386">
        <v>1</v>
      </c>
      <c r="B407" s="386">
        <v>2</v>
      </c>
      <c r="C407" s="386">
        <v>3</v>
      </c>
      <c r="D407" s="386">
        <v>4</v>
      </c>
      <c r="E407" s="386">
        <v>5</v>
      </c>
      <c r="F407" s="386">
        <v>6</v>
      </c>
      <c r="G407" s="193"/>
      <c r="H407" s="194"/>
      <c r="I407" s="194"/>
      <c r="J407" s="195"/>
      <c r="K407" s="195"/>
      <c r="L407" s="195"/>
      <c r="M407" s="195"/>
      <c r="N407" s="195"/>
      <c r="O407" s="195"/>
      <c r="P407" s="195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</row>
    <row r="408" spans="1:27" s="251" customFormat="1" ht="16.5">
      <c r="A408" s="386">
        <v>169</v>
      </c>
      <c r="B408" s="573">
        <v>8.23</v>
      </c>
      <c r="C408" s="572">
        <v>169</v>
      </c>
      <c r="D408" s="544">
        <v>8.23</v>
      </c>
      <c r="E408" s="574">
        <f>C408/A408</f>
        <v>1</v>
      </c>
      <c r="F408" s="575">
        <f>D408/B408</f>
        <v>1</v>
      </c>
      <c r="G408" s="470"/>
      <c r="H408" s="470"/>
      <c r="I408" s="470"/>
      <c r="J408" s="471"/>
      <c r="K408" s="471"/>
      <c r="L408" s="471"/>
      <c r="M408" s="471"/>
      <c r="N408" s="471"/>
      <c r="O408" s="471"/>
      <c r="P408" s="471"/>
      <c r="Q408" s="472"/>
      <c r="R408" s="472"/>
      <c r="S408" s="472"/>
      <c r="T408" s="472"/>
      <c r="U408" s="204"/>
      <c r="V408" s="204"/>
      <c r="W408" s="204"/>
      <c r="X408" s="204"/>
      <c r="Y408" s="204"/>
      <c r="Z408" s="204"/>
      <c r="AA408" s="204"/>
    </row>
    <row r="409" spans="1:27" s="251" customFormat="1" ht="16.5">
      <c r="A409" s="473"/>
      <c r="B409" s="539"/>
      <c r="C409" s="473"/>
      <c r="D409" s="539"/>
      <c r="E409" s="474"/>
      <c r="F409" s="475"/>
      <c r="G409" s="470"/>
      <c r="H409" s="470"/>
      <c r="I409" s="470"/>
      <c r="J409" s="471"/>
      <c r="K409" s="471"/>
      <c r="L409" s="471"/>
      <c r="M409" s="471"/>
      <c r="N409" s="471"/>
      <c r="O409" s="471"/>
      <c r="P409" s="471"/>
      <c r="Q409" s="472"/>
      <c r="R409" s="472"/>
      <c r="S409" s="472"/>
      <c r="T409" s="472"/>
      <c r="U409" s="204"/>
      <c r="V409" s="204"/>
      <c r="W409" s="204"/>
      <c r="X409" s="204"/>
      <c r="Y409" s="204"/>
      <c r="Z409" s="204"/>
      <c r="AA409" s="204"/>
    </row>
    <row r="410" spans="1:27" ht="15">
      <c r="A410" s="621"/>
      <c r="B410" s="621"/>
      <c r="C410" s="621"/>
      <c r="D410" s="621"/>
      <c r="E410" s="449"/>
      <c r="F410" s="476"/>
      <c r="J410" s="185"/>
      <c r="K410" s="185"/>
      <c r="L410" s="185"/>
      <c r="M410" s="185"/>
      <c r="N410" s="185"/>
      <c r="O410" s="185"/>
      <c r="P410" s="185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</row>
    <row r="411" spans="10:27" ht="15">
      <c r="J411" s="185"/>
      <c r="K411" s="185"/>
      <c r="L411" s="185"/>
      <c r="M411" s="185"/>
      <c r="N411" s="185"/>
      <c r="O411" s="185"/>
      <c r="P411" s="185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</row>
    <row r="412" spans="10:27" ht="15">
      <c r="J412" s="185"/>
      <c r="K412" s="185"/>
      <c r="L412" s="185"/>
      <c r="M412" s="185"/>
      <c r="N412" s="185"/>
      <c r="O412" s="185"/>
      <c r="P412" s="185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</row>
    <row r="413" ht="15">
      <c r="A413" s="204"/>
    </row>
  </sheetData>
  <sheetProtection/>
  <mergeCells count="120">
    <mergeCell ref="A400:A401"/>
    <mergeCell ref="B400:C400"/>
    <mergeCell ref="D400:E400"/>
    <mergeCell ref="F400:G400"/>
    <mergeCell ref="A399:E399"/>
    <mergeCell ref="J253:L253"/>
    <mergeCell ref="J391:K391"/>
    <mergeCell ref="A315:A316"/>
    <mergeCell ref="B315:B316"/>
    <mergeCell ref="A364:A365"/>
    <mergeCell ref="E405:F405"/>
    <mergeCell ref="J248:L248"/>
    <mergeCell ref="N248:R248"/>
    <mergeCell ref="C315:C316"/>
    <mergeCell ref="D315:D316"/>
    <mergeCell ref="E315:E316"/>
    <mergeCell ref="A300:C300"/>
    <mergeCell ref="J383:K383"/>
    <mergeCell ref="J384:K384"/>
    <mergeCell ref="E311:F311"/>
    <mergeCell ref="B17:E17"/>
    <mergeCell ref="A251:B251"/>
    <mergeCell ref="A256:B256"/>
    <mergeCell ref="A405:B405"/>
    <mergeCell ref="C405:D405"/>
    <mergeCell ref="E371:F371"/>
    <mergeCell ref="C371:D371"/>
    <mergeCell ref="A321:D321"/>
    <mergeCell ref="A327:C327"/>
    <mergeCell ref="A338:B338"/>
    <mergeCell ref="A41:D41"/>
    <mergeCell ref="F338:G338"/>
    <mergeCell ref="A384:A396"/>
    <mergeCell ref="A173:D173"/>
    <mergeCell ref="A317:B317"/>
    <mergeCell ref="A6:F6"/>
    <mergeCell ref="A136:D136"/>
    <mergeCell ref="A290:E290"/>
    <mergeCell ref="B202:C202"/>
    <mergeCell ref="A95:G95"/>
    <mergeCell ref="C53:D53"/>
    <mergeCell ref="A78:G78"/>
    <mergeCell ref="A348:A360"/>
    <mergeCell ref="A198:A202"/>
    <mergeCell ref="D187:G187"/>
    <mergeCell ref="A346:E346"/>
    <mergeCell ref="A85:F85"/>
    <mergeCell ref="A59:C59"/>
    <mergeCell ref="A115:E115"/>
    <mergeCell ref="A61:G61"/>
    <mergeCell ref="A69:T69"/>
    <mergeCell ref="A100:F100"/>
    <mergeCell ref="A13:D13"/>
    <mergeCell ref="A24:D24"/>
    <mergeCell ref="A39:D39"/>
    <mergeCell ref="A31:C31"/>
    <mergeCell ref="A17:A18"/>
    <mergeCell ref="D31:E31"/>
    <mergeCell ref="C51:D51"/>
    <mergeCell ref="A49:J49"/>
    <mergeCell ref="A196:D196"/>
    <mergeCell ref="A108:F108"/>
    <mergeCell ref="A109:F109"/>
    <mergeCell ref="A142:D142"/>
    <mergeCell ref="A135:C135"/>
    <mergeCell ref="A114:F114"/>
    <mergeCell ref="A143:D143"/>
    <mergeCell ref="A154:C154"/>
    <mergeCell ref="A194:E194"/>
    <mergeCell ref="A123:F123"/>
    <mergeCell ref="A410:D410"/>
    <mergeCell ref="A213:D213"/>
    <mergeCell ref="A226:D226"/>
    <mergeCell ref="A237:D237"/>
    <mergeCell ref="A295:A297"/>
    <mergeCell ref="A337:C337"/>
    <mergeCell ref="A363:E363"/>
    <mergeCell ref="A371:B371"/>
    <mergeCell ref="B364:C364"/>
    <mergeCell ref="A246:B246"/>
    <mergeCell ref="A311:C311"/>
    <mergeCell ref="D364:E364"/>
    <mergeCell ref="A323:A325"/>
    <mergeCell ref="J388:K388"/>
    <mergeCell ref="A206:D206"/>
    <mergeCell ref="A207:D207"/>
    <mergeCell ref="A212:D212"/>
    <mergeCell ref="G315:G316"/>
    <mergeCell ref="A242:F242"/>
    <mergeCell ref="A319:F319"/>
    <mergeCell ref="J389:K389"/>
    <mergeCell ref="J385:K385"/>
    <mergeCell ref="J387:K387"/>
    <mergeCell ref="J386:K386"/>
    <mergeCell ref="A299:C299"/>
    <mergeCell ref="A3:H3"/>
    <mergeCell ref="A4:H4"/>
    <mergeCell ref="A5:H5"/>
    <mergeCell ref="A157:D157"/>
    <mergeCell ref="A158:D158"/>
    <mergeCell ref="C54:D54"/>
    <mergeCell ref="A7:H7"/>
    <mergeCell ref="A9:H9"/>
    <mergeCell ref="A11:H11"/>
    <mergeCell ref="F315:F316"/>
    <mergeCell ref="A361:G361"/>
    <mergeCell ref="A329:F329"/>
    <mergeCell ref="A276:C276"/>
    <mergeCell ref="C52:D52"/>
    <mergeCell ref="A302:F302"/>
    <mergeCell ref="J136:L136"/>
    <mergeCell ref="N136:P136"/>
    <mergeCell ref="J143:L143"/>
    <mergeCell ref="N143:P143"/>
    <mergeCell ref="J173:L173"/>
    <mergeCell ref="A382:F382"/>
    <mergeCell ref="I202:I204"/>
    <mergeCell ref="F364:G364"/>
    <mergeCell ref="A285:C285"/>
    <mergeCell ref="A293:D293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6" r:id="rId2"/>
  <rowBreaks count="8" manualBreakCount="8">
    <brk id="56" max="7" man="1"/>
    <brk id="92" max="7" man="1"/>
    <brk id="120" max="7" man="1"/>
    <brk id="169" max="7" man="1"/>
    <brk id="219" max="7" man="1"/>
    <brk id="258" max="7" man="1"/>
    <brk id="318" max="7" man="1"/>
    <brk id="34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208</v>
      </c>
      <c r="I4" t="s">
        <v>209</v>
      </c>
      <c r="J4" t="s">
        <v>210</v>
      </c>
      <c r="K4" t="s">
        <v>213</v>
      </c>
    </row>
    <row r="5" spans="1:11" ht="12.75">
      <c r="A5" s="8">
        <v>1460.546</v>
      </c>
      <c r="B5" s="8">
        <v>887.8229999999999</v>
      </c>
      <c r="G5" t="s">
        <v>211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212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187</v>
      </c>
      <c r="B5" s="29" t="s">
        <v>188</v>
      </c>
      <c r="C5" s="29" t="s">
        <v>187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187</v>
      </c>
      <c r="B9" s="29" t="s">
        <v>187</v>
      </c>
      <c r="C9" s="29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57" t="s">
        <v>190</v>
      </c>
      <c r="B2" s="658"/>
      <c r="C2" s="658"/>
      <c r="D2" s="659"/>
    </row>
    <row r="3" spans="1:4" ht="15">
      <c r="A3" s="32">
        <v>232634</v>
      </c>
      <c r="B3" s="33">
        <v>115695</v>
      </c>
      <c r="C3" s="33">
        <v>348329</v>
      </c>
      <c r="D3" s="660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56"/>
    </row>
    <row r="5" spans="1:4" ht="15">
      <c r="A5" s="34">
        <v>262975</v>
      </c>
      <c r="B5" s="33">
        <v>118638</v>
      </c>
      <c r="C5" s="33">
        <v>381613</v>
      </c>
      <c r="D5" s="656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56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56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56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61" t="s">
        <v>162</v>
      </c>
      <c r="B2" s="661"/>
      <c r="C2" s="661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61" t="s">
        <v>163</v>
      </c>
      <c r="B14" s="661"/>
      <c r="C14" s="661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662" t="s">
        <v>193</v>
      </c>
      <c r="B2" s="662"/>
      <c r="C2" s="662"/>
    </row>
    <row r="3" spans="1:3" ht="30">
      <c r="A3" s="20" t="s">
        <v>2</v>
      </c>
      <c r="B3" s="14" t="s">
        <v>68</v>
      </c>
      <c r="C3" s="19" t="s">
        <v>6</v>
      </c>
    </row>
    <row r="4" spans="1:3" ht="15">
      <c r="A4" s="17">
        <v>1</v>
      </c>
      <c r="B4" s="6" t="s">
        <v>155</v>
      </c>
      <c r="C4" s="45">
        <v>0.393682633890259</v>
      </c>
    </row>
    <row r="5" spans="1:3" ht="15">
      <c r="A5" s="17">
        <v>2</v>
      </c>
      <c r="B5" s="6" t="s">
        <v>158</v>
      </c>
      <c r="C5" s="45">
        <v>0.387669278022731</v>
      </c>
    </row>
    <row r="6" spans="1:3" ht="15">
      <c r="A6" s="17">
        <v>3</v>
      </c>
      <c r="B6" s="6" t="s">
        <v>156</v>
      </c>
      <c r="C6" s="45">
        <v>0.382950927364992</v>
      </c>
    </row>
    <row r="7" spans="1:3" ht="15">
      <c r="A7" s="17">
        <v>4</v>
      </c>
      <c r="B7" s="6" t="s">
        <v>157</v>
      </c>
      <c r="C7" s="45">
        <v>0.370698297514057</v>
      </c>
    </row>
    <row r="8" spans="1:3" ht="15">
      <c r="A8" s="17">
        <v>5</v>
      </c>
      <c r="B8" s="22" t="s">
        <v>153</v>
      </c>
      <c r="C8" s="45">
        <v>0.361565695839789</v>
      </c>
    </row>
    <row r="9" spans="1:3" ht="15">
      <c r="A9" s="17">
        <v>6</v>
      </c>
      <c r="B9" s="22" t="s">
        <v>152</v>
      </c>
      <c r="C9" s="45">
        <v>0.359016195825561</v>
      </c>
    </row>
    <row r="10" spans="1:3" ht="15">
      <c r="A10" s="17">
        <v>7</v>
      </c>
      <c r="B10" s="22" t="s">
        <v>154</v>
      </c>
      <c r="C10" s="45">
        <v>0.346842991182409</v>
      </c>
    </row>
    <row r="11" spans="1:3" ht="15">
      <c r="A11" s="17">
        <v>8</v>
      </c>
      <c r="B11" s="22" t="s">
        <v>159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663" t="s">
        <v>194</v>
      </c>
      <c r="B14" s="663"/>
      <c r="C14" s="663"/>
    </row>
    <row r="15" spans="1:3" ht="25.5">
      <c r="A15" s="10" t="s">
        <v>2</v>
      </c>
      <c r="B15" s="11" t="s">
        <v>68</v>
      </c>
      <c r="C15" s="12" t="s">
        <v>6</v>
      </c>
    </row>
    <row r="16" spans="1:3" ht="15">
      <c r="A16" s="13">
        <v>1</v>
      </c>
      <c r="B16" s="6" t="s">
        <v>155</v>
      </c>
      <c r="C16" s="47">
        <v>0.524949196555893</v>
      </c>
    </row>
    <row r="17" spans="1:3" ht="15">
      <c r="A17" s="13">
        <v>2</v>
      </c>
      <c r="B17" s="6" t="s">
        <v>158</v>
      </c>
      <c r="C17" s="47">
        <v>0.516036935762694</v>
      </c>
    </row>
    <row r="18" spans="1:3" ht="15">
      <c r="A18" s="13">
        <v>3</v>
      </c>
      <c r="B18" s="6" t="s">
        <v>156</v>
      </c>
      <c r="C18" s="47">
        <v>0.514106377092267</v>
      </c>
    </row>
    <row r="19" spans="1:3" ht="15">
      <c r="A19" s="13">
        <v>4</v>
      </c>
      <c r="B19" s="6" t="s">
        <v>157</v>
      </c>
      <c r="C19" s="47">
        <v>0.509722213515055</v>
      </c>
    </row>
    <row r="20" spans="1:3" ht="15">
      <c r="A20" s="13">
        <v>5</v>
      </c>
      <c r="B20" s="22" t="s">
        <v>153</v>
      </c>
      <c r="C20" s="47">
        <v>0.508721233335816</v>
      </c>
    </row>
    <row r="21" spans="1:3" ht="15">
      <c r="A21" s="13">
        <v>6</v>
      </c>
      <c r="B21" s="22" t="s">
        <v>152</v>
      </c>
      <c r="C21" s="47">
        <v>0.499477411869584</v>
      </c>
    </row>
    <row r="22" spans="1:3" ht="15">
      <c r="A22" s="13">
        <v>7</v>
      </c>
      <c r="B22" s="22" t="s">
        <v>154</v>
      </c>
      <c r="C22" s="47">
        <v>0.493939721876522</v>
      </c>
    </row>
    <row r="23" spans="1:3" ht="15">
      <c r="A23" s="13">
        <v>8</v>
      </c>
      <c r="B23" s="22" t="s">
        <v>159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61" t="s">
        <v>162</v>
      </c>
      <c r="B2" s="661"/>
      <c r="C2" s="661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61" t="s">
        <v>163</v>
      </c>
      <c r="B14" s="661"/>
      <c r="C14" s="661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197</v>
      </c>
    </row>
    <row r="3" spans="2:10" ht="25.5">
      <c r="B3" s="48" t="s">
        <v>198</v>
      </c>
      <c r="C3" s="48" t="s">
        <v>199</v>
      </c>
      <c r="D3" s="48" t="s">
        <v>200</v>
      </c>
      <c r="E3" s="48" t="s">
        <v>201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198</v>
      </c>
      <c r="C7" s="49" t="s">
        <v>199</v>
      </c>
      <c r="D7" s="49" t="s">
        <v>200</v>
      </c>
      <c r="E7" s="49" t="s">
        <v>201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3" activeCellId="1" sqref="E8:F8 E13:F13"/>
    </sheetView>
  </sheetViews>
  <sheetFormatPr defaultColWidth="9.140625" defaultRowHeight="12.75"/>
  <sheetData>
    <row r="1" spans="1:9" ht="57" customHeight="1" thickBot="1">
      <c r="A1" s="479" t="s">
        <v>214</v>
      </c>
      <c r="B1" s="717" t="s">
        <v>215</v>
      </c>
      <c r="C1" s="718"/>
      <c r="D1" s="719"/>
      <c r="E1" s="717" t="s">
        <v>216</v>
      </c>
      <c r="F1" s="718"/>
      <c r="G1" s="719"/>
      <c r="H1" s="717" t="s">
        <v>217</v>
      </c>
      <c r="I1" s="719"/>
    </row>
    <row r="2" spans="1:9" ht="15" thickBot="1">
      <c r="A2" s="480">
        <v>1</v>
      </c>
      <c r="B2" s="675" t="s">
        <v>218</v>
      </c>
      <c r="C2" s="669"/>
      <c r="D2" s="669"/>
      <c r="E2" s="669"/>
      <c r="F2" s="669"/>
      <c r="G2" s="669"/>
      <c r="H2" s="669"/>
      <c r="I2" s="670"/>
    </row>
    <row r="3" spans="1:9" ht="43.5" thickBot="1">
      <c r="A3" s="481">
        <v>1.1</v>
      </c>
      <c r="B3" s="698" t="s">
        <v>27</v>
      </c>
      <c r="C3" s="699"/>
      <c r="D3" s="697"/>
      <c r="E3" s="720" t="s">
        <v>219</v>
      </c>
      <c r="F3" s="721"/>
      <c r="G3" s="482" t="s">
        <v>220</v>
      </c>
      <c r="H3" s="483" t="s">
        <v>219</v>
      </c>
      <c r="I3" s="483" t="s">
        <v>220</v>
      </c>
    </row>
    <row r="4" spans="1:9" ht="28.5" customHeight="1" thickBot="1">
      <c r="A4" s="481" t="s">
        <v>221</v>
      </c>
      <c r="B4" s="698" t="s">
        <v>222</v>
      </c>
      <c r="C4" s="699"/>
      <c r="D4" s="697"/>
      <c r="E4" s="704">
        <v>4305</v>
      </c>
      <c r="F4" s="705"/>
      <c r="G4" s="484">
        <v>235944</v>
      </c>
      <c r="H4" s="485">
        <v>4305</v>
      </c>
      <c r="I4" s="484">
        <v>235944</v>
      </c>
    </row>
    <row r="5" spans="1:9" ht="16.5" thickBot="1">
      <c r="A5" s="481" t="s">
        <v>223</v>
      </c>
      <c r="B5" s="698" t="s">
        <v>224</v>
      </c>
      <c r="C5" s="699"/>
      <c r="D5" s="697"/>
      <c r="E5" s="700">
        <v>0</v>
      </c>
      <c r="F5" s="701"/>
      <c r="G5" s="484">
        <v>0</v>
      </c>
      <c r="H5" s="484">
        <v>0</v>
      </c>
      <c r="I5" s="484">
        <v>0</v>
      </c>
    </row>
    <row r="6" spans="1:9" ht="28.5" customHeight="1" thickBot="1">
      <c r="A6" s="486" t="s">
        <v>225</v>
      </c>
      <c r="B6" s="698" t="s">
        <v>226</v>
      </c>
      <c r="C6" s="699"/>
      <c r="D6" s="697"/>
      <c r="E6" s="700">
        <v>0</v>
      </c>
      <c r="F6" s="701"/>
      <c r="G6" s="484">
        <v>0</v>
      </c>
      <c r="H6" s="484">
        <v>0</v>
      </c>
      <c r="I6" s="484">
        <v>0</v>
      </c>
    </row>
    <row r="7" spans="1:9" ht="16.5" thickBot="1">
      <c r="A7" s="481" t="s">
        <v>227</v>
      </c>
      <c r="B7" s="698" t="s">
        <v>228</v>
      </c>
      <c r="C7" s="699"/>
      <c r="D7" s="697"/>
      <c r="E7" s="700">
        <v>173</v>
      </c>
      <c r="F7" s="701"/>
      <c r="G7" s="484">
        <v>11357</v>
      </c>
      <c r="H7" s="484">
        <v>173</v>
      </c>
      <c r="I7" s="484">
        <v>11357</v>
      </c>
    </row>
    <row r="8" spans="1:9" ht="16.5" thickBot="1">
      <c r="A8" s="486"/>
      <c r="B8" s="706" t="s">
        <v>229</v>
      </c>
      <c r="C8" s="707"/>
      <c r="D8" s="708"/>
      <c r="E8" s="702">
        <v>4478</v>
      </c>
      <c r="F8" s="703"/>
      <c r="G8" s="487">
        <v>247301</v>
      </c>
      <c r="H8" s="488">
        <v>4478</v>
      </c>
      <c r="I8" s="487">
        <v>247301</v>
      </c>
    </row>
    <row r="9" spans="1:9" ht="15" thickBot="1">
      <c r="A9" s="481">
        <v>1.2</v>
      </c>
      <c r="B9" s="709" t="s">
        <v>230</v>
      </c>
      <c r="C9" s="710"/>
      <c r="D9" s="710"/>
      <c r="E9" s="710"/>
      <c r="F9" s="710"/>
      <c r="G9" s="710"/>
      <c r="H9" s="710"/>
      <c r="I9" s="711"/>
    </row>
    <row r="10" spans="1:9" ht="28.5" customHeight="1" thickBot="1">
      <c r="A10" s="481" t="s">
        <v>231</v>
      </c>
      <c r="B10" s="712" t="s">
        <v>222</v>
      </c>
      <c r="C10" s="713"/>
      <c r="D10" s="714"/>
      <c r="E10" s="715">
        <v>2073</v>
      </c>
      <c r="F10" s="716"/>
      <c r="G10" s="484">
        <v>129425</v>
      </c>
      <c r="H10" s="485">
        <v>2073</v>
      </c>
      <c r="I10" s="484">
        <v>129425</v>
      </c>
    </row>
    <row r="11" spans="1:9" ht="16.5" thickBot="1">
      <c r="A11" s="481" t="s">
        <v>232</v>
      </c>
      <c r="B11" s="698" t="s">
        <v>233</v>
      </c>
      <c r="C11" s="699"/>
      <c r="D11" s="697"/>
      <c r="E11" s="704">
        <v>0</v>
      </c>
      <c r="F11" s="705"/>
      <c r="G11" s="484">
        <v>0</v>
      </c>
      <c r="H11" s="484">
        <v>0</v>
      </c>
      <c r="I11" s="484">
        <v>0</v>
      </c>
    </row>
    <row r="12" spans="1:9" ht="16.5" thickBot="1">
      <c r="A12" s="481" t="s">
        <v>234</v>
      </c>
      <c r="B12" s="698" t="s">
        <v>228</v>
      </c>
      <c r="C12" s="699"/>
      <c r="D12" s="697"/>
      <c r="E12" s="700">
        <v>11</v>
      </c>
      <c r="F12" s="701"/>
      <c r="G12" s="484">
        <v>468</v>
      </c>
      <c r="H12" s="484">
        <v>11</v>
      </c>
      <c r="I12" s="484">
        <v>468</v>
      </c>
    </row>
    <row r="13" spans="1:9" ht="16.5" thickBot="1">
      <c r="A13" s="486"/>
      <c r="B13" s="706" t="s">
        <v>235</v>
      </c>
      <c r="C13" s="707"/>
      <c r="D13" s="708"/>
      <c r="E13" s="702">
        <v>2084</v>
      </c>
      <c r="F13" s="703"/>
      <c r="G13" s="487">
        <v>129893</v>
      </c>
      <c r="H13" s="487">
        <v>2084</v>
      </c>
      <c r="I13" s="489">
        <v>129893</v>
      </c>
    </row>
    <row r="14" spans="1:9" ht="16.5" thickBot="1">
      <c r="A14" s="490"/>
      <c r="B14" s="698" t="s">
        <v>236</v>
      </c>
      <c r="C14" s="699"/>
      <c r="D14" s="697"/>
      <c r="E14" s="702">
        <v>6556</v>
      </c>
      <c r="F14" s="703"/>
      <c r="G14" s="487">
        <v>377194</v>
      </c>
      <c r="H14" s="487">
        <v>6556</v>
      </c>
      <c r="I14" s="487">
        <v>377194</v>
      </c>
    </row>
    <row r="15" spans="1:9" ht="15" thickBot="1">
      <c r="A15" s="480">
        <v>2</v>
      </c>
      <c r="B15" s="675" t="s">
        <v>237</v>
      </c>
      <c r="C15" s="669"/>
      <c r="D15" s="669"/>
      <c r="E15" s="669"/>
      <c r="F15" s="669"/>
      <c r="G15" s="669"/>
      <c r="H15" s="669"/>
      <c r="I15" s="670"/>
    </row>
    <row r="16" spans="1:9" ht="16.5" thickBot="1">
      <c r="A16" s="481">
        <v>2.1</v>
      </c>
      <c r="B16" s="698" t="s">
        <v>27</v>
      </c>
      <c r="C16" s="699"/>
      <c r="D16" s="699"/>
      <c r="E16" s="697"/>
      <c r="F16" s="700">
        <v>230</v>
      </c>
      <c r="G16" s="701"/>
      <c r="H16" s="700">
        <v>230</v>
      </c>
      <c r="I16" s="701"/>
    </row>
    <row r="17" spans="1:9" ht="16.5" thickBot="1">
      <c r="A17" s="481">
        <v>2.2</v>
      </c>
      <c r="B17" s="698" t="s">
        <v>230</v>
      </c>
      <c r="C17" s="699"/>
      <c r="D17" s="699"/>
      <c r="E17" s="697"/>
      <c r="F17" s="700">
        <v>230</v>
      </c>
      <c r="G17" s="701"/>
      <c r="H17" s="700">
        <v>230</v>
      </c>
      <c r="I17" s="701"/>
    </row>
    <row r="18" spans="1:9" ht="16.5" thickBot="1">
      <c r="A18" s="481">
        <v>2.3</v>
      </c>
      <c r="B18" s="698" t="s">
        <v>238</v>
      </c>
      <c r="C18" s="699"/>
      <c r="D18" s="699"/>
      <c r="E18" s="697"/>
      <c r="F18" s="671"/>
      <c r="G18" s="672"/>
      <c r="H18" s="671"/>
      <c r="I18" s="672"/>
    </row>
    <row r="19" spans="1:9" ht="16.5" thickBot="1">
      <c r="A19" s="690">
        <v>2.4</v>
      </c>
      <c r="B19" s="692" t="s">
        <v>239</v>
      </c>
      <c r="C19" s="693"/>
      <c r="D19" s="696" t="s">
        <v>27</v>
      </c>
      <c r="E19" s="697"/>
      <c r="F19" s="671"/>
      <c r="G19" s="672"/>
      <c r="H19" s="671"/>
      <c r="I19" s="672"/>
    </row>
    <row r="20" spans="1:9" ht="16.5" thickBot="1">
      <c r="A20" s="691"/>
      <c r="B20" s="694"/>
      <c r="C20" s="695"/>
      <c r="D20" s="696" t="s">
        <v>230</v>
      </c>
      <c r="E20" s="697"/>
      <c r="F20" s="671"/>
      <c r="G20" s="672"/>
      <c r="H20" s="671"/>
      <c r="I20" s="672"/>
    </row>
    <row r="21" spans="1:9" ht="16.5" thickBot="1">
      <c r="A21" s="480">
        <v>3</v>
      </c>
      <c r="B21" s="675" t="s">
        <v>240</v>
      </c>
      <c r="C21" s="669"/>
      <c r="D21" s="669"/>
      <c r="E21" s="670"/>
      <c r="F21" s="683"/>
      <c r="G21" s="684"/>
      <c r="H21" s="684"/>
      <c r="I21" s="685"/>
    </row>
    <row r="22" spans="1:9" ht="15" thickBot="1">
      <c r="A22" s="480">
        <v>3.1</v>
      </c>
      <c r="B22" s="675" t="s">
        <v>27</v>
      </c>
      <c r="C22" s="669"/>
      <c r="D22" s="669"/>
      <c r="E22" s="676"/>
      <c r="F22" s="686">
        <v>7287</v>
      </c>
      <c r="G22" s="687"/>
      <c r="H22" s="686">
        <v>7287</v>
      </c>
      <c r="I22" s="687"/>
    </row>
    <row r="23" spans="1:9" ht="15" thickBot="1">
      <c r="A23" s="480">
        <v>3.2</v>
      </c>
      <c r="B23" s="675" t="s">
        <v>230</v>
      </c>
      <c r="C23" s="669"/>
      <c r="D23" s="669"/>
      <c r="E23" s="676"/>
      <c r="F23" s="688">
        <v>3741</v>
      </c>
      <c r="G23" s="689"/>
      <c r="H23" s="688">
        <v>3741</v>
      </c>
      <c r="I23" s="689"/>
    </row>
    <row r="24" spans="1:9" ht="28.5" customHeight="1" thickBot="1">
      <c r="A24" s="491"/>
      <c r="B24" s="675" t="s">
        <v>10</v>
      </c>
      <c r="C24" s="669"/>
      <c r="D24" s="669"/>
      <c r="E24" s="676"/>
      <c r="F24" s="677" t="s">
        <v>241</v>
      </c>
      <c r="G24" s="678"/>
      <c r="H24" s="679">
        <v>11028</v>
      </c>
      <c r="I24" s="680"/>
    </row>
    <row r="25" spans="1:9" ht="15" thickBot="1">
      <c r="A25" s="480">
        <v>4</v>
      </c>
      <c r="B25" s="675" t="s">
        <v>242</v>
      </c>
      <c r="C25" s="669"/>
      <c r="D25" s="669"/>
      <c r="E25" s="670"/>
      <c r="F25" s="681" t="s">
        <v>243</v>
      </c>
      <c r="G25" s="682"/>
      <c r="H25" s="681" t="s">
        <v>243</v>
      </c>
      <c r="I25" s="682"/>
    </row>
    <row r="26" spans="1:9" ht="16.5" thickBot="1">
      <c r="A26" s="664">
        <v>5</v>
      </c>
      <c r="B26" s="666" t="s">
        <v>244</v>
      </c>
      <c r="C26" s="668" t="s">
        <v>245</v>
      </c>
      <c r="D26" s="669"/>
      <c r="E26" s="670"/>
      <c r="F26" s="671"/>
      <c r="G26" s="672"/>
      <c r="H26" s="671"/>
      <c r="I26" s="672"/>
    </row>
    <row r="27" spans="1:9" ht="16.5" thickBot="1">
      <c r="A27" s="665"/>
      <c r="B27" s="667"/>
      <c r="C27" s="668" t="s">
        <v>180</v>
      </c>
      <c r="D27" s="669"/>
      <c r="E27" s="670"/>
      <c r="F27" s="673">
        <v>330</v>
      </c>
      <c r="G27" s="674"/>
      <c r="H27" s="673">
        <v>330</v>
      </c>
      <c r="I27" s="674"/>
    </row>
  </sheetData>
  <sheetProtection/>
  <mergeCells count="67">
    <mergeCell ref="B1:D1"/>
    <mergeCell ref="E1:G1"/>
    <mergeCell ref="H1:I1"/>
    <mergeCell ref="B2:I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I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A19:A20"/>
    <mergeCell ref="B19:C20"/>
    <mergeCell ref="D19:E19"/>
    <mergeCell ref="F19:G19"/>
    <mergeCell ref="H19:I19"/>
    <mergeCell ref="D20:E20"/>
    <mergeCell ref="F20:G20"/>
    <mergeCell ref="H20:I20"/>
    <mergeCell ref="B21:E21"/>
    <mergeCell ref="F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A26:A27"/>
    <mergeCell ref="B26:B27"/>
    <mergeCell ref="C26:E26"/>
    <mergeCell ref="F26:G26"/>
    <mergeCell ref="H26:I26"/>
    <mergeCell ref="C27:E27"/>
    <mergeCell ref="F27:G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2018-05-19T16:06:34Z</cp:lastPrinted>
  <dcterms:created xsi:type="dcterms:W3CDTF">2009-02-28T10:02:12Z</dcterms:created>
  <dcterms:modified xsi:type="dcterms:W3CDTF">2019-05-01T16:25:34Z</dcterms:modified>
  <cp:category/>
  <cp:version/>
  <cp:contentType/>
  <cp:contentStatus/>
</cp:coreProperties>
</file>